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_kur\OneDrive\学連関係\訓練報告書\訓練報告書　書式\"/>
    </mc:Choice>
  </mc:AlternateContent>
  <xr:revisionPtr revIDLastSave="0" documentId="8_{FD45F0A8-AB0E-4492-98D7-0A8B5146F977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訓練報告書式" sheetId="1" r:id="rId1"/>
    <sheet name="訓練報告書式 (記入例)" sheetId="5" r:id="rId2"/>
  </sheets>
  <definedNames>
    <definedName name="a0" localSheetId="1">'訓練報告書式 (記入例)'!#REF!</definedName>
    <definedName name="a0">訓練報告書式!#REF!</definedName>
    <definedName name="_xlnm.Print_Area" localSheetId="0">訓練報告書式!$A$1:$Q$161</definedName>
    <definedName name="_xlnm.Print_Area" localSheetId="1">'訓練報告書式 (記入例)'!$A$1:$Q$161</definedName>
    <definedName name="ウ１" localSheetId="1">'訓練報告書式 (記入例)'!$O$66</definedName>
    <definedName name="ウ１">訓練報告書式!$O$66</definedName>
    <definedName name="ウ２" localSheetId="1">'訓練報告書式 (記入例)'!$O$67</definedName>
    <definedName name="ウ２">訓練報告書式!$O$67</definedName>
    <definedName name="えんむ" localSheetId="1">'訓練報告書式 (記入例)'!$O$60</definedName>
    <definedName name="えんむ">訓練報告書式!$O$60</definedName>
    <definedName name="カート" localSheetId="1">'訓練報告書式 (記入例)'!$Q$73</definedName>
    <definedName name="カート">訓練報告書式!$Q$73</definedName>
    <definedName name="ダイニーマ" localSheetId="1">'訓練報告書式 (記入例)'!$O$74</definedName>
    <definedName name="ダイニーマ">訓練報告書式!$O$74</definedName>
    <definedName name="はらだ" localSheetId="1">'訓練報告書式 (記入例)'!$O$59</definedName>
    <definedName name="はらだ">訓練報告書式!$O$59</definedName>
    <definedName name="パロマ" localSheetId="1">'訓練報告書式 (記入例)'!$O$58</definedName>
    <definedName name="パロマ">訓練報告書式!$O$58</definedName>
    <definedName name="メートル" localSheetId="1">'訓練報告書式 (記入例)'!#REF!</definedName>
    <definedName name="メートル">訓練報告書式!#REF!</definedName>
    <definedName name="格納庫" localSheetId="1">'訓練報告書式 (記入例)'!$J$103</definedName>
    <definedName name="格納庫">訓練報告書式!$J$103</definedName>
    <definedName name="確認日" localSheetId="1">'訓練報告書式 (記入例)'!$O$135</definedName>
    <definedName name="確認日">訓練報告書式!$O$135</definedName>
    <definedName name="学連消費税" localSheetId="1">'訓練報告書式 (記入例)'!$P$111</definedName>
    <definedName name="学連消費税">訓練報告書式!$P$111</definedName>
    <definedName name="学連請求額" localSheetId="1">'訓練報告書式 (記入例)'!$E$110</definedName>
    <definedName name="学連請求額">訓練報告書式!$E$110</definedName>
    <definedName name="記入者" localSheetId="1">'訓練報告書式 (記入例)'!$P$3</definedName>
    <definedName name="記入者">訓練報告書式!$P$3</definedName>
    <definedName name="記入日" localSheetId="1">'訓練報告書式 (記入例)'!$P$2</definedName>
    <definedName name="記入日">訓練報告書式!$P$2</definedName>
    <definedName name="共用車" localSheetId="1">'訓練報告書式 (記入例)'!$Q$71</definedName>
    <definedName name="共用車">訓練報告書式!$Q$71</definedName>
    <definedName name="鋼索" localSheetId="1">'訓練報告書式 (記入例)'!$O$75</definedName>
    <definedName name="鋼索">訓練報告書式!$O$75</definedName>
    <definedName name="合宿名" localSheetId="1">'訓練報告書式 (記入例)'!$L$3</definedName>
    <definedName name="合宿名">訓練報告書式!$L$3</definedName>
    <definedName name="宿泊数" localSheetId="1">'訓練報告書式 (記入例)'!$C$55</definedName>
    <definedName name="宿泊数">訓練報告書式!$C$55</definedName>
    <definedName name="他回数" localSheetId="1">'訓練報告書式 (記入例)'!$J$104</definedName>
    <definedName name="他回数">訓練報告書式!$J$104</definedName>
    <definedName name="大学名" localSheetId="1">'訓練報告書式 (記入例)'!$A$3</definedName>
    <definedName name="大学名">訓練報告書式!$A$3</definedName>
    <definedName name="着陸数" localSheetId="1">'訓練報告書式 (記入例)'!$Q$58</definedName>
    <definedName name="着陸数">訓練報告書式!$Q$58</definedName>
    <definedName name="東日本消費税" localSheetId="1">'訓練報告書式 (記入例)'!$O$149</definedName>
    <definedName name="東日本消費税">訓練報告書式!$O$149</definedName>
    <definedName name="東日本請求額" localSheetId="1">'訓練報告書式 (記入例)'!$E$149</definedName>
    <definedName name="東日本請求額">訓練報告書式!$E$149</definedName>
    <definedName name="日帰数" localSheetId="1">'訓練報告書式 (記入例)'!$C$56</definedName>
    <definedName name="日帰数">訓練報告書式!$C$56</definedName>
    <definedName name="枚数" localSheetId="1">'訓練報告書式 (記入例)'!$O$76</definedName>
    <definedName name="枚数">訓練報告書式!$O$76</definedName>
    <definedName name="無線機" localSheetId="1">'訓練報告書式 (記入例)'!$O$77</definedName>
    <definedName name="無線機">訓練報告書式!$O$77</definedName>
    <definedName name="無線機回数" localSheetId="1">'訓練報告書式 (記入例)'!$J$102</definedName>
    <definedName name="無線機回数">訓練報告書式!$J$102</definedName>
    <definedName name="利用開始日" localSheetId="1">'訓練報告書式 (記入例)'!$D$3</definedName>
    <definedName name="利用開始日">訓練報告書式!$D$3</definedName>
    <definedName name="利用終了日" localSheetId="1">'訓練報告書式 (記入例)'!$H$3</definedName>
    <definedName name="利用終了日">訓練報告書式!$H$3</definedName>
    <definedName name="立教" localSheetId="1">'訓練報告書式 (記入例)'!$O$61</definedName>
    <definedName name="立教">訓練報告書式!$O$61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50" i="5" l="1"/>
  <c r="B148" i="5"/>
  <c r="M143" i="5"/>
  <c r="E143" i="5"/>
  <c r="E134" i="5"/>
  <c r="N131" i="5"/>
  <c r="M131" i="5"/>
  <c r="L131" i="5"/>
  <c r="K131" i="5"/>
  <c r="J131" i="5"/>
  <c r="I131" i="5"/>
  <c r="H131" i="5"/>
  <c r="G131" i="5"/>
  <c r="F131" i="5"/>
  <c r="E131" i="5"/>
  <c r="N130" i="5"/>
  <c r="M130" i="5"/>
  <c r="L130" i="5"/>
  <c r="K130" i="5"/>
  <c r="J130" i="5"/>
  <c r="I130" i="5"/>
  <c r="H130" i="5"/>
  <c r="G130" i="5"/>
  <c r="F130" i="5"/>
  <c r="E130" i="5"/>
  <c r="N129" i="5"/>
  <c r="M129" i="5"/>
  <c r="L129" i="5"/>
  <c r="K129" i="5"/>
  <c r="J129" i="5"/>
  <c r="I129" i="5"/>
  <c r="H129" i="5"/>
  <c r="G129" i="5"/>
  <c r="F129" i="5"/>
  <c r="E129" i="5"/>
  <c r="O128" i="5"/>
  <c r="J140" i="5" s="1"/>
  <c r="M140" i="5" s="1"/>
  <c r="N127" i="5"/>
  <c r="M127" i="5"/>
  <c r="L127" i="5"/>
  <c r="K127" i="5"/>
  <c r="J127" i="5"/>
  <c r="I127" i="5"/>
  <c r="H127" i="5"/>
  <c r="G127" i="5"/>
  <c r="F127" i="5"/>
  <c r="E127" i="5"/>
  <c r="O127" i="5" s="1"/>
  <c r="N126" i="5"/>
  <c r="M126" i="5"/>
  <c r="L126" i="5"/>
  <c r="K126" i="5"/>
  <c r="J126" i="5"/>
  <c r="I126" i="5"/>
  <c r="H126" i="5"/>
  <c r="G126" i="5"/>
  <c r="F126" i="5"/>
  <c r="E126" i="5"/>
  <c r="O126" i="5" s="1"/>
  <c r="A126" i="5"/>
  <c r="N125" i="5"/>
  <c r="M125" i="5"/>
  <c r="L125" i="5"/>
  <c r="K125" i="5"/>
  <c r="J125" i="5"/>
  <c r="I125" i="5"/>
  <c r="H125" i="5"/>
  <c r="G125" i="5"/>
  <c r="F125" i="5"/>
  <c r="E125" i="5"/>
  <c r="O125" i="5" s="1"/>
  <c r="N124" i="5"/>
  <c r="M124" i="5"/>
  <c r="L124" i="5"/>
  <c r="K124" i="5"/>
  <c r="J124" i="5"/>
  <c r="I124" i="5"/>
  <c r="H124" i="5"/>
  <c r="G124" i="5"/>
  <c r="F124" i="5"/>
  <c r="E124" i="5"/>
  <c r="N123" i="5"/>
  <c r="M123" i="5"/>
  <c r="L123" i="5"/>
  <c r="K123" i="5"/>
  <c r="J123" i="5"/>
  <c r="I123" i="5"/>
  <c r="H123" i="5"/>
  <c r="G123" i="5"/>
  <c r="F123" i="5"/>
  <c r="E123" i="5"/>
  <c r="O120" i="5"/>
  <c r="C120" i="5"/>
  <c r="M119" i="5"/>
  <c r="J119" i="5"/>
  <c r="F119" i="5"/>
  <c r="C119" i="5"/>
  <c r="B113" i="5"/>
  <c r="C152" i="5" s="1"/>
  <c r="G112" i="5"/>
  <c r="B109" i="5"/>
  <c r="O104" i="5"/>
  <c r="E104" i="5"/>
  <c r="Q92" i="5"/>
  <c r="H84" i="5" s="1"/>
  <c r="H92" i="5" s="1"/>
  <c r="P92" i="5"/>
  <c r="G84" i="5" s="1"/>
  <c r="G92" i="5" s="1"/>
  <c r="K91" i="5"/>
  <c r="I91" i="5"/>
  <c r="K90" i="5"/>
  <c r="I90" i="5"/>
  <c r="K89" i="5"/>
  <c r="I89" i="5"/>
  <c r="K88" i="5"/>
  <c r="I88" i="5"/>
  <c r="K87" i="5"/>
  <c r="I87" i="5"/>
  <c r="K86" i="5"/>
  <c r="I86" i="5"/>
  <c r="K85" i="5"/>
  <c r="I85" i="5"/>
  <c r="K84" i="5"/>
  <c r="I84" i="5"/>
  <c r="O79" i="5"/>
  <c r="O78" i="5"/>
  <c r="J103" i="5" s="1"/>
  <c r="O103" i="5" s="1"/>
  <c r="O77" i="5"/>
  <c r="J102" i="5" s="1"/>
  <c r="O102" i="5" s="1"/>
  <c r="O76" i="5"/>
  <c r="J139" i="5" s="1"/>
  <c r="M139" i="5" s="1"/>
  <c r="O75" i="5"/>
  <c r="J141" i="5" s="1"/>
  <c r="M141" i="5" s="1"/>
  <c r="O74" i="5"/>
  <c r="J142" i="5" s="1"/>
  <c r="M142" i="5" s="1"/>
  <c r="O73" i="5"/>
  <c r="Q73" i="5" s="1"/>
  <c r="O72" i="5"/>
  <c r="Q71" i="5"/>
  <c r="O71" i="5"/>
  <c r="N70" i="5"/>
  <c r="M70" i="5"/>
  <c r="L70" i="5"/>
  <c r="K70" i="5"/>
  <c r="J70" i="5"/>
  <c r="I70" i="5"/>
  <c r="H70" i="5"/>
  <c r="G70" i="5"/>
  <c r="F70" i="5"/>
  <c r="E70" i="5"/>
  <c r="O69" i="5"/>
  <c r="Q69" i="5" s="1"/>
  <c r="F84" i="5" s="1"/>
  <c r="F92" i="5" s="1"/>
  <c r="O68" i="5"/>
  <c r="O67" i="5"/>
  <c r="O66" i="5"/>
  <c r="Q66" i="5" s="1"/>
  <c r="E84" i="5" s="1"/>
  <c r="E92" i="5" s="1"/>
  <c r="O65" i="5"/>
  <c r="O91" i="5" s="1"/>
  <c r="O64" i="5"/>
  <c r="O90" i="5" s="1"/>
  <c r="O63" i="5"/>
  <c r="O89" i="5" s="1"/>
  <c r="O62" i="5"/>
  <c r="O88" i="5" s="1"/>
  <c r="O61" i="5"/>
  <c r="O87" i="5" s="1"/>
  <c r="J101" i="5" s="1"/>
  <c r="O101" i="5" s="1"/>
  <c r="O60" i="5"/>
  <c r="O86" i="5" s="1"/>
  <c r="J100" i="5" s="1"/>
  <c r="O100" i="5" s="1"/>
  <c r="O59" i="5"/>
  <c r="O85" i="5" s="1"/>
  <c r="J99" i="5" s="1"/>
  <c r="O99" i="5" s="1"/>
  <c r="Q58" i="5"/>
  <c r="J97" i="5" s="1"/>
  <c r="O97" i="5" s="1"/>
  <c r="O58" i="5"/>
  <c r="O84" i="5" s="1"/>
  <c r="N57" i="5"/>
  <c r="M57" i="5"/>
  <c r="L57" i="5"/>
  <c r="K57" i="5"/>
  <c r="J57" i="5"/>
  <c r="I57" i="5"/>
  <c r="H57" i="5"/>
  <c r="G57" i="5"/>
  <c r="F57" i="5"/>
  <c r="E57" i="5"/>
  <c r="N56" i="5"/>
  <c r="M56" i="5"/>
  <c r="L56" i="5"/>
  <c r="K56" i="5"/>
  <c r="J56" i="5"/>
  <c r="I56" i="5"/>
  <c r="H56" i="5"/>
  <c r="G56" i="5"/>
  <c r="F56" i="5"/>
  <c r="E56" i="5"/>
  <c r="C56" i="5"/>
  <c r="J96" i="5" s="1"/>
  <c r="O96" i="5" s="1"/>
  <c r="N55" i="5"/>
  <c r="M55" i="5"/>
  <c r="L55" i="5"/>
  <c r="K55" i="5"/>
  <c r="J55" i="5"/>
  <c r="I55" i="5"/>
  <c r="H55" i="5"/>
  <c r="G55" i="5"/>
  <c r="F55" i="5"/>
  <c r="E55" i="5"/>
  <c r="C55" i="5" s="1"/>
  <c r="Q54" i="5"/>
  <c r="P54" i="5"/>
  <c r="R54" i="5" s="1"/>
  <c r="O54" i="5"/>
  <c r="Q53" i="5"/>
  <c r="P53" i="5"/>
  <c r="R53" i="5" s="1"/>
  <c r="O53" i="5"/>
  <c r="Q52" i="5"/>
  <c r="P52" i="5"/>
  <c r="R52" i="5" s="1"/>
  <c r="O52" i="5"/>
  <c r="Q51" i="5"/>
  <c r="P51" i="5"/>
  <c r="R51" i="5" s="1"/>
  <c r="O51" i="5"/>
  <c r="Q50" i="5"/>
  <c r="P50" i="5"/>
  <c r="R50" i="5" s="1"/>
  <c r="O50" i="5"/>
  <c r="Q49" i="5"/>
  <c r="P49" i="5"/>
  <c r="R49" i="5" s="1"/>
  <c r="O49" i="5"/>
  <c r="Q48" i="5"/>
  <c r="P48" i="5"/>
  <c r="R48" i="5" s="1"/>
  <c r="O48" i="5"/>
  <c r="Q47" i="5"/>
  <c r="P47" i="5"/>
  <c r="R47" i="5" s="1"/>
  <c r="O47" i="5"/>
  <c r="Q46" i="5"/>
  <c r="P46" i="5"/>
  <c r="R46" i="5" s="1"/>
  <c r="O46" i="5"/>
  <c r="Q45" i="5"/>
  <c r="P45" i="5"/>
  <c r="R45" i="5" s="1"/>
  <c r="O45" i="5"/>
  <c r="Q44" i="5"/>
  <c r="P44" i="5"/>
  <c r="R44" i="5" s="1"/>
  <c r="O44" i="5"/>
  <c r="Q43" i="5"/>
  <c r="P43" i="5"/>
  <c r="R43" i="5" s="1"/>
  <c r="O43" i="5"/>
  <c r="Q42" i="5"/>
  <c r="P42" i="5"/>
  <c r="R42" i="5" s="1"/>
  <c r="O42" i="5"/>
  <c r="Q41" i="5"/>
  <c r="P41" i="5"/>
  <c r="R41" i="5" s="1"/>
  <c r="O41" i="5"/>
  <c r="Q40" i="5"/>
  <c r="P40" i="5"/>
  <c r="R40" i="5" s="1"/>
  <c r="O40" i="5"/>
  <c r="Q39" i="5"/>
  <c r="P39" i="5"/>
  <c r="R39" i="5" s="1"/>
  <c r="O39" i="5"/>
  <c r="Q38" i="5"/>
  <c r="P38" i="5"/>
  <c r="R38" i="5" s="1"/>
  <c r="O38" i="5"/>
  <c r="Q37" i="5"/>
  <c r="P37" i="5"/>
  <c r="R37" i="5" s="1"/>
  <c r="O37" i="5"/>
  <c r="Q36" i="5"/>
  <c r="P36" i="5"/>
  <c r="R36" i="5" s="1"/>
  <c r="O36" i="5"/>
  <c r="Q35" i="5"/>
  <c r="P35" i="5"/>
  <c r="R35" i="5" s="1"/>
  <c r="O35" i="5"/>
  <c r="Q34" i="5"/>
  <c r="P34" i="5"/>
  <c r="R34" i="5" s="1"/>
  <c r="O34" i="5"/>
  <c r="Q33" i="5"/>
  <c r="P33" i="5"/>
  <c r="R33" i="5" s="1"/>
  <c r="O33" i="5"/>
  <c r="Q32" i="5"/>
  <c r="P32" i="5"/>
  <c r="R32" i="5" s="1"/>
  <c r="O32" i="5"/>
  <c r="Q31" i="5"/>
  <c r="P31" i="5"/>
  <c r="R31" i="5" s="1"/>
  <c r="O31" i="5"/>
  <c r="Q30" i="5"/>
  <c r="P30" i="5"/>
  <c r="R30" i="5" s="1"/>
  <c r="O30" i="5"/>
  <c r="Q29" i="5"/>
  <c r="P29" i="5"/>
  <c r="R29" i="5" s="1"/>
  <c r="O29" i="5"/>
  <c r="Q28" i="5"/>
  <c r="P28" i="5"/>
  <c r="R28" i="5" s="1"/>
  <c r="O28" i="5"/>
  <c r="Q27" i="5"/>
  <c r="P27" i="5"/>
  <c r="R27" i="5" s="1"/>
  <c r="O27" i="5"/>
  <c r="Q26" i="5"/>
  <c r="P26" i="5"/>
  <c r="R26" i="5" s="1"/>
  <c r="O26" i="5"/>
  <c r="Q25" i="5"/>
  <c r="P25" i="5"/>
  <c r="R25" i="5" s="1"/>
  <c r="O25" i="5"/>
  <c r="Q24" i="5"/>
  <c r="P24" i="5"/>
  <c r="R24" i="5" s="1"/>
  <c r="O24" i="5"/>
  <c r="Q23" i="5"/>
  <c r="P23" i="5"/>
  <c r="O23" i="5"/>
  <c r="Q22" i="5"/>
  <c r="P22" i="5"/>
  <c r="O22" i="5"/>
  <c r="Q21" i="5"/>
  <c r="P21" i="5"/>
  <c r="O21" i="5"/>
  <c r="Q20" i="5"/>
  <c r="P20" i="5"/>
  <c r="O20" i="5"/>
  <c r="Q19" i="5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9" i="5"/>
  <c r="P9" i="5"/>
  <c r="O9" i="5"/>
  <c r="Q8" i="5"/>
  <c r="P8" i="5"/>
  <c r="O8" i="5"/>
  <c r="E104" i="1"/>
  <c r="E143" i="1"/>
  <c r="O129" i="5" l="1"/>
  <c r="O130" i="5"/>
  <c r="O131" i="5"/>
  <c r="J137" i="5" s="1"/>
  <c r="M137" i="5" s="1"/>
  <c r="O70" i="5"/>
  <c r="O124" i="5"/>
  <c r="J134" i="5" s="1"/>
  <c r="O57" i="5"/>
  <c r="O56" i="5"/>
  <c r="Q56" i="5"/>
  <c r="R9" i="5"/>
  <c r="R11" i="5"/>
  <c r="R13" i="5"/>
  <c r="R15" i="5"/>
  <c r="R17" i="5"/>
  <c r="R19" i="5"/>
  <c r="R21" i="5"/>
  <c r="R22" i="5"/>
  <c r="P56" i="5"/>
  <c r="R10" i="5"/>
  <c r="R12" i="5"/>
  <c r="R14" i="5"/>
  <c r="R16" i="5"/>
  <c r="R18" i="5"/>
  <c r="R20" i="5"/>
  <c r="R23" i="5"/>
  <c r="J135" i="5"/>
  <c r="M135" i="5" s="1"/>
  <c r="J95" i="5"/>
  <c r="O95" i="5" s="1"/>
  <c r="J94" i="5"/>
  <c r="O94" i="5" s="1"/>
  <c r="O92" i="5"/>
  <c r="J138" i="5" s="1"/>
  <c r="M138" i="5" s="1"/>
  <c r="M134" i="5"/>
  <c r="R8" i="5"/>
  <c r="J98" i="5"/>
  <c r="O98" i="5" s="1"/>
  <c r="M143" i="1"/>
  <c r="O104" i="1"/>
  <c r="J136" i="5" l="1"/>
  <c r="M136" i="5" s="1"/>
  <c r="K110" i="5"/>
  <c r="D84" i="5"/>
  <c r="D92" i="5" s="1"/>
  <c r="R7" i="5"/>
  <c r="C84" i="5" s="1"/>
  <c r="C92" i="5" s="1"/>
  <c r="M144" i="5"/>
  <c r="E149" i="5" s="1"/>
  <c r="O149" i="5" s="1"/>
  <c r="O105" i="5"/>
  <c r="O76" i="1"/>
  <c r="J139" i="1" s="1"/>
  <c r="M139" i="1" s="1"/>
  <c r="O75" i="1"/>
  <c r="J141" i="1" s="1"/>
  <c r="C119" i="1"/>
  <c r="B148" i="1" s="1"/>
  <c r="J119" i="1"/>
  <c r="G112" i="1"/>
  <c r="D150" i="1"/>
  <c r="A126" i="1"/>
  <c r="C120" i="1"/>
  <c r="M119" i="1"/>
  <c r="B109" i="1"/>
  <c r="P92" i="1"/>
  <c r="G84" i="1" s="1"/>
  <c r="Q92" i="1"/>
  <c r="H84" i="1" s="1"/>
  <c r="O79" i="1"/>
  <c r="O78" i="1"/>
  <c r="O77" i="1"/>
  <c r="O74" i="1"/>
  <c r="J142" i="1" s="1"/>
  <c r="M142" i="1" s="1"/>
  <c r="O73" i="1"/>
  <c r="Q73" i="1" s="1"/>
  <c r="O72" i="1"/>
  <c r="O71" i="1"/>
  <c r="Q71" i="1" s="1"/>
  <c r="O69" i="1"/>
  <c r="Q69" i="1" s="1"/>
  <c r="F84" i="1" s="1"/>
  <c r="O68" i="1"/>
  <c r="O67" i="1"/>
  <c r="O66" i="1"/>
  <c r="O65" i="1"/>
  <c r="O64" i="1"/>
  <c r="O63" i="1"/>
  <c r="O62" i="1"/>
  <c r="O61" i="1"/>
  <c r="O60" i="1"/>
  <c r="O59" i="1"/>
  <c r="O58" i="1"/>
  <c r="K111" i="5" l="1"/>
  <c r="P111" i="5" s="1"/>
  <c r="E110" i="5"/>
  <c r="Q66" i="1"/>
  <c r="Q58" i="1"/>
  <c r="J97" i="1" s="1"/>
  <c r="O97" i="1" s="1"/>
  <c r="K88" i="1"/>
  <c r="I88" i="1"/>
  <c r="O88" i="1"/>
  <c r="K91" i="1" l="1"/>
  <c r="I91" i="1"/>
  <c r="K90" i="1"/>
  <c r="I90" i="1"/>
  <c r="K89" i="1"/>
  <c r="I89" i="1"/>
  <c r="I87" i="1"/>
  <c r="K87" i="1"/>
  <c r="K86" i="1"/>
  <c r="I86" i="1"/>
  <c r="K85" i="1"/>
  <c r="I85" i="1"/>
  <c r="K84" i="1"/>
  <c r="I84" i="1"/>
  <c r="E134" i="1" l="1"/>
  <c r="B113" i="1"/>
  <c r="Q8" i="1"/>
  <c r="P8" i="1"/>
  <c r="O8" i="1"/>
  <c r="M141" i="1"/>
  <c r="C152" i="1" l="1"/>
  <c r="J102" i="1" l="1"/>
  <c r="O102" i="1" s="1"/>
  <c r="N57" i="1"/>
  <c r="O128" i="1"/>
  <c r="M57" i="1"/>
  <c r="L57" i="1"/>
  <c r="I57" i="1"/>
  <c r="K131" i="1"/>
  <c r="L131" i="1"/>
  <c r="M131" i="1"/>
  <c r="N131" i="1"/>
  <c r="F131" i="1"/>
  <c r="G131" i="1"/>
  <c r="H131" i="1"/>
  <c r="I131" i="1"/>
  <c r="J131" i="1"/>
  <c r="N130" i="1"/>
  <c r="M130" i="1"/>
  <c r="L130" i="1"/>
  <c r="K130" i="1"/>
  <c r="J130" i="1"/>
  <c r="I130" i="1"/>
  <c r="H130" i="1"/>
  <c r="G130" i="1"/>
  <c r="F130" i="1"/>
  <c r="E131" i="1"/>
  <c r="E130" i="1"/>
  <c r="N129" i="1"/>
  <c r="M129" i="1"/>
  <c r="L129" i="1"/>
  <c r="K129" i="1"/>
  <c r="J129" i="1"/>
  <c r="I129" i="1"/>
  <c r="H129" i="1"/>
  <c r="G129" i="1"/>
  <c r="F129" i="1"/>
  <c r="E129" i="1"/>
  <c r="N127" i="1"/>
  <c r="M127" i="1"/>
  <c r="L127" i="1"/>
  <c r="K127" i="1"/>
  <c r="J127" i="1"/>
  <c r="I127" i="1"/>
  <c r="H127" i="1"/>
  <c r="G127" i="1"/>
  <c r="F127" i="1"/>
  <c r="E127" i="1"/>
  <c r="N126" i="1"/>
  <c r="M126" i="1"/>
  <c r="L126" i="1"/>
  <c r="K126" i="1"/>
  <c r="J126" i="1"/>
  <c r="I126" i="1"/>
  <c r="H126" i="1"/>
  <c r="G126" i="1"/>
  <c r="F126" i="1"/>
  <c r="E126" i="1"/>
  <c r="N125" i="1"/>
  <c r="M125" i="1"/>
  <c r="L125" i="1"/>
  <c r="K125" i="1"/>
  <c r="J125" i="1"/>
  <c r="I125" i="1"/>
  <c r="H125" i="1"/>
  <c r="G125" i="1"/>
  <c r="F125" i="1"/>
  <c r="E125" i="1"/>
  <c r="N124" i="1"/>
  <c r="M124" i="1"/>
  <c r="L124" i="1"/>
  <c r="K124" i="1"/>
  <c r="J124" i="1"/>
  <c r="I124" i="1"/>
  <c r="H124" i="1"/>
  <c r="G124" i="1"/>
  <c r="F124" i="1"/>
  <c r="E124" i="1"/>
  <c r="N123" i="1"/>
  <c r="M123" i="1"/>
  <c r="L123" i="1"/>
  <c r="K123" i="1"/>
  <c r="J123" i="1"/>
  <c r="I123" i="1"/>
  <c r="H123" i="1"/>
  <c r="G123" i="1"/>
  <c r="F123" i="1"/>
  <c r="E123" i="1"/>
  <c r="O120" i="1"/>
  <c r="F119" i="1"/>
  <c r="H92" i="1"/>
  <c r="N70" i="1"/>
  <c r="M70" i="1"/>
  <c r="L70" i="1"/>
  <c r="K70" i="1"/>
  <c r="J70" i="1"/>
  <c r="I70" i="1"/>
  <c r="H70" i="1"/>
  <c r="G70" i="1"/>
  <c r="F70" i="1"/>
  <c r="E70" i="1"/>
  <c r="O91" i="1"/>
  <c r="O90" i="1"/>
  <c r="O89" i="1"/>
  <c r="O87" i="1"/>
  <c r="O86" i="1"/>
  <c r="J100" i="1" s="1"/>
  <c r="O100" i="1" s="1"/>
  <c r="O85" i="1"/>
  <c r="K57" i="1"/>
  <c r="J57" i="1"/>
  <c r="H57" i="1"/>
  <c r="G57" i="1"/>
  <c r="F57" i="1"/>
  <c r="E57" i="1"/>
  <c r="N56" i="1"/>
  <c r="M56" i="1"/>
  <c r="L56" i="1"/>
  <c r="K56" i="1"/>
  <c r="J56" i="1"/>
  <c r="I56" i="1"/>
  <c r="H56" i="1"/>
  <c r="G56" i="1"/>
  <c r="F56" i="1"/>
  <c r="E56" i="1"/>
  <c r="N55" i="1"/>
  <c r="M55" i="1"/>
  <c r="L55" i="1"/>
  <c r="K55" i="1"/>
  <c r="J55" i="1"/>
  <c r="I55" i="1"/>
  <c r="H55" i="1"/>
  <c r="G55" i="1"/>
  <c r="F55" i="1"/>
  <c r="E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O56" i="1" l="1"/>
  <c r="J140" i="1"/>
  <c r="M140" i="1" s="1"/>
  <c r="O70" i="1"/>
  <c r="C56" i="1"/>
  <c r="J96" i="1" s="1"/>
  <c r="O96" i="1" s="1"/>
  <c r="O57" i="1"/>
  <c r="C55" i="1"/>
  <c r="J101" i="1"/>
  <c r="O101" i="1" s="1"/>
  <c r="J103" i="1"/>
  <c r="O103" i="1" s="1"/>
  <c r="O129" i="1"/>
  <c r="O130" i="1"/>
  <c r="O127" i="1"/>
  <c r="O131" i="1"/>
  <c r="Q56" i="1"/>
  <c r="E84" i="1"/>
  <c r="E92" i="1" s="1"/>
  <c r="F92" i="1"/>
  <c r="O125" i="1"/>
  <c r="O126" i="1"/>
  <c r="G92" i="1"/>
  <c r="R8" i="1"/>
  <c r="O84" i="1"/>
  <c r="J98" i="1" s="1"/>
  <c r="O98" i="1" s="1"/>
  <c r="J99" i="1"/>
  <c r="O99" i="1" s="1"/>
  <c r="O124" i="1"/>
  <c r="J134" i="1" s="1"/>
  <c r="R14" i="1"/>
  <c r="R22" i="1"/>
  <c r="R30" i="1"/>
  <c r="R34" i="1"/>
  <c r="R38" i="1"/>
  <c r="R42" i="1"/>
  <c r="R46" i="1"/>
  <c r="R50" i="1"/>
  <c r="R54" i="1"/>
  <c r="R10" i="1"/>
  <c r="R18" i="1"/>
  <c r="R26" i="1"/>
  <c r="R9" i="1"/>
  <c r="R13" i="1"/>
  <c r="R17" i="1"/>
  <c r="R21" i="1"/>
  <c r="R25" i="1"/>
  <c r="R29" i="1"/>
  <c r="R33" i="1"/>
  <c r="R37" i="1"/>
  <c r="R41" i="1"/>
  <c r="R45" i="1"/>
  <c r="R49" i="1"/>
  <c r="R53" i="1"/>
  <c r="R12" i="1"/>
  <c r="R16" i="1"/>
  <c r="R20" i="1"/>
  <c r="R24" i="1"/>
  <c r="R28" i="1"/>
  <c r="R32" i="1"/>
  <c r="R36" i="1"/>
  <c r="R40" i="1"/>
  <c r="R44" i="1"/>
  <c r="R48" i="1"/>
  <c r="R52" i="1"/>
  <c r="P56" i="1"/>
  <c r="R11" i="1"/>
  <c r="R15" i="1"/>
  <c r="R19" i="1"/>
  <c r="R23" i="1"/>
  <c r="R27" i="1"/>
  <c r="R31" i="1"/>
  <c r="R35" i="1"/>
  <c r="R39" i="1"/>
  <c r="R43" i="1"/>
  <c r="R47" i="1"/>
  <c r="R51" i="1"/>
  <c r="J136" i="1" l="1"/>
  <c r="M136" i="1" s="1"/>
  <c r="O92" i="1"/>
  <c r="J138" i="1" s="1"/>
  <c r="J94" i="1"/>
  <c r="O94" i="1" s="1"/>
  <c r="J95" i="1"/>
  <c r="O95" i="1" s="1"/>
  <c r="K110" i="1" s="1"/>
  <c r="J135" i="1"/>
  <c r="J137" i="1"/>
  <c r="M137" i="1" s="1"/>
  <c r="M135" i="1"/>
  <c r="M134" i="1"/>
  <c r="R7" i="1"/>
  <c r="C84" i="1" s="1"/>
  <c r="C92" i="1" s="1"/>
  <c r="D84" i="1"/>
  <c r="D92" i="1" s="1"/>
  <c r="M138" i="1" l="1"/>
  <c r="M144" i="1" s="1"/>
  <c r="E149" i="1" s="1"/>
  <c r="O149" i="1" s="1"/>
  <c r="O105" i="1"/>
  <c r="E110" i="1" l="1"/>
  <c r="K111" i="1"/>
  <c r="P111" i="1" s="1"/>
</calcChain>
</file>

<file path=xl/sharedStrings.xml><?xml version="1.0" encoding="utf-8"?>
<sst xmlns="http://schemas.openxmlformats.org/spreadsheetml/2006/main" count="535" uniqueCount="180">
  <si>
    <t>大学名</t>
  </si>
  <si>
    <t>利　用　期　日</t>
  </si>
  <si>
    <t>○</t>
  </si>
  <si>
    <t>-</t>
  </si>
  <si>
    <t>×</t>
  </si>
  <si>
    <t>大学</t>
  </si>
  <si>
    <t>～</t>
  </si>
  <si>
    <t>記入者</t>
  </si>
  <si>
    <t>妻沼</t>
  </si>
  <si>
    <t>滑空場</t>
  </si>
  <si>
    <t>合宿日数</t>
  </si>
  <si>
    <t>飛行日数</t>
  </si>
  <si>
    <t xml:space="preserve"> 飛行記録（回数） 及び</t>
  </si>
  <si>
    <t>記入要領</t>
  </si>
  <si>
    <t xml:space="preserve"> 施設利用記録</t>
  </si>
  <si>
    <t>氏  　名</t>
  </si>
  <si>
    <t>学年</t>
  </si>
  <si>
    <t>宿泊日数合計</t>
  </si>
  <si>
    <t>宿泊小計</t>
  </si>
  <si>
    <t>合計</t>
  </si>
  <si>
    <t>日帰り日数合計</t>
  </si>
  <si>
    <t>日帰り小計</t>
  </si>
  <si>
    <t>滑空機</t>
  </si>
  <si>
    <t>型式</t>
  </si>
  <si>
    <t>登録記号</t>
  </si>
  <si>
    <t>ASK21</t>
  </si>
  <si>
    <t>JA2520</t>
  </si>
  <si>
    <t>JA05KH</t>
  </si>
  <si>
    <t>JA2379</t>
  </si>
  <si>
    <t>ウインチ等</t>
  </si>
  <si>
    <t>学連　4連ウインチ
(曳航日誌から写す）</t>
  </si>
  <si>
    <t>1号機</t>
  </si>
  <si>
    <t>2号機</t>
  </si>
  <si>
    <t>〇〇大ウインチ</t>
  </si>
  <si>
    <t>飛行機曳航</t>
  </si>
  <si>
    <t>合　　　計</t>
  </si>
  <si>
    <t>共用車</t>
  </si>
  <si>
    <t>バネット</t>
  </si>
  <si>
    <t>　格　納　庫　（　利用日に○　）</t>
  </si>
  <si>
    <t>　整備工場　（　利用日に○　）</t>
  </si>
  <si>
    <t>参加人数</t>
  </si>
  <si>
    <t>延人数</t>
  </si>
  <si>
    <t>WT回数</t>
  </si>
  <si>
    <t>AT回数</t>
  </si>
  <si>
    <t>飛行時間</t>
  </si>
  <si>
    <t>登録番号</t>
  </si>
  <si>
    <t>所属</t>
  </si>
  <si>
    <t>回数</t>
  </si>
  <si>
    <t>熊谷大学</t>
  </si>
  <si>
    <t>合　　計</t>
  </si>
  <si>
    <t>計</t>
  </si>
  <si>
    <t>施設利用料等の精算</t>
  </si>
  <si>
    <t>円</t>
  </si>
  <si>
    <t xml:space="preserve"> HF無線機使用料</t>
  </si>
  <si>
    <t xml:space="preserve"> 格納庫・整備工場　使用料</t>
  </si>
  <si>
    <t>(1)+(2)+(3)+(4)+(5)+(6)+(7)</t>
  </si>
  <si>
    <t xml:space="preserve"> </t>
  </si>
  <si>
    <t>但し</t>
  </si>
  <si>
    <t>担　当</t>
  </si>
  <si>
    <t>東日本学生航空連盟精算書</t>
  </si>
  <si>
    <t>期間</t>
  </si>
  <si>
    <t>e-mail：</t>
  </si>
  <si>
    <t>連絡先：</t>
  </si>
  <si>
    <t>機　材</t>
  </si>
  <si>
    <t>航空機曳航</t>
  </si>
  <si>
    <t>ハスキー</t>
  </si>
  <si>
    <t xml:space="preserve"> 共有車借料</t>
  </si>
  <si>
    <t xml:space="preserve"> コピー代</t>
  </si>
  <si>
    <t xml:space="preserve"> ダイニーマ索代</t>
  </si>
  <si>
    <t>大学航空部様</t>
  </si>
  <si>
    <t>※振込先　</t>
  </si>
  <si>
    <t xml:space="preserve"> 滑走路維持費</t>
    <phoneticPr fontId="29"/>
  </si>
  <si>
    <t xml:space="preserve"> ゴルフカート使用料</t>
    <rPh sb="7" eb="10">
      <t>シヨウリョウ</t>
    </rPh>
    <phoneticPr fontId="29"/>
  </si>
  <si>
    <t>ゴルフカート</t>
    <phoneticPr fontId="29"/>
  </si>
  <si>
    <t>ゴルフカート</t>
    <phoneticPr fontId="29"/>
  </si>
  <si>
    <t xml:space="preserve"> 端索用鋼索代</t>
    <rPh sb="1" eb="2">
      <t>タン</t>
    </rPh>
    <rPh sb="2" eb="3">
      <t>サク</t>
    </rPh>
    <rPh sb="3" eb="4">
      <t>ヨウ</t>
    </rPh>
    <phoneticPr fontId="29"/>
  </si>
  <si>
    <t>栗山　　修</t>
    <rPh sb="0" eb="2">
      <t>クリヤマ</t>
    </rPh>
    <rPh sb="4" eb="5">
      <t>オサム</t>
    </rPh>
    <phoneticPr fontId="29"/>
  </si>
  <si>
    <t>JA2520</t>
    <phoneticPr fontId="29"/>
  </si>
  <si>
    <t>JA05KH</t>
    <phoneticPr fontId="29"/>
  </si>
  <si>
    <t>JA2379</t>
    <phoneticPr fontId="29"/>
  </si>
  <si>
    <t>学連　４連ウインチ
(曳航日誌から写す）</t>
  </si>
  <si>
    <t>訓練内容の集計</t>
    <phoneticPr fontId="29"/>
  </si>
  <si>
    <t>請　求　書</t>
    <phoneticPr fontId="29"/>
  </si>
  <si>
    <t>@</t>
    <phoneticPr fontId="29"/>
  </si>
  <si>
    <t>日</t>
    <phoneticPr fontId="29"/>
  </si>
  <si>
    <t xml:space="preserve">訓 練 報 告 書 </t>
    <phoneticPr fontId="29"/>
  </si>
  <si>
    <t>記入日</t>
    <rPh sb="0" eb="3">
      <t>キニュウビ</t>
    </rPh>
    <phoneticPr fontId="29"/>
  </si>
  <si>
    <t>学連確認日</t>
    <rPh sb="0" eb="2">
      <t>ガクレン</t>
    </rPh>
    <rPh sb="2" eb="5">
      <t>カクニンビ</t>
    </rPh>
    <phoneticPr fontId="29"/>
  </si>
  <si>
    <t>学連確認者</t>
    <rPh sb="0" eb="2">
      <t>ガクレン</t>
    </rPh>
    <phoneticPr fontId="29"/>
  </si>
  <si>
    <t xml:space="preserve"> ４連ウインチ曳航料(積立300円含)</t>
    <rPh sb="11" eb="13">
      <t>ツミタテ</t>
    </rPh>
    <rPh sb="16" eb="17">
      <t>エン</t>
    </rPh>
    <rPh sb="17" eb="18">
      <t>フク</t>
    </rPh>
    <phoneticPr fontId="29"/>
  </si>
  <si>
    <t xml:space="preserve"> 布団代</t>
    <rPh sb="1" eb="3">
      <t>フトン</t>
    </rPh>
    <phoneticPr fontId="29"/>
  </si>
  <si>
    <t xml:space="preserve"> 共用リトリブ単体使用料</t>
    <rPh sb="1" eb="3">
      <t>キョウヨウ</t>
    </rPh>
    <rPh sb="7" eb="9">
      <t>タンタイ</t>
    </rPh>
    <phoneticPr fontId="29"/>
  </si>
  <si>
    <t>ｽﾃｯﾌﾟﾜｺﾞﾝ</t>
    <phoneticPr fontId="29"/>
  </si>
  <si>
    <t>ステップワゴン</t>
    <phoneticPr fontId="29"/>
  </si>
  <si>
    <t>熊谷</t>
    <phoneticPr fontId="29"/>
  </si>
  <si>
    <t>あ</t>
    <phoneticPr fontId="29"/>
  </si>
  <si>
    <t>い</t>
    <phoneticPr fontId="29"/>
  </si>
  <si>
    <t>う</t>
    <phoneticPr fontId="29"/>
  </si>
  <si>
    <t>え</t>
    <phoneticPr fontId="29"/>
  </si>
  <si>
    <t>お</t>
    <phoneticPr fontId="29"/>
  </si>
  <si>
    <t>か</t>
    <phoneticPr fontId="29"/>
  </si>
  <si>
    <t>き</t>
    <phoneticPr fontId="29"/>
  </si>
  <si>
    <t>く</t>
    <phoneticPr fontId="29"/>
  </si>
  <si>
    <t>け</t>
    <phoneticPr fontId="29"/>
  </si>
  <si>
    <t>こ</t>
    <phoneticPr fontId="29"/>
  </si>
  <si>
    <t>さ</t>
    <phoneticPr fontId="29"/>
  </si>
  <si>
    <t>し</t>
    <phoneticPr fontId="29"/>
  </si>
  <si>
    <t>せ</t>
    <phoneticPr fontId="29"/>
  </si>
  <si>
    <t>そ</t>
    <phoneticPr fontId="29"/>
  </si>
  <si>
    <t>す</t>
    <phoneticPr fontId="29"/>
  </si>
  <si>
    <t xml:space="preserve"> 回数：半角数字 　宿泊：○(記号) 　　宿明けで訓練参加：－（半角横棒）  　日帰り：日　   </t>
    <rPh sb="15" eb="17">
      <t>キゴウ</t>
    </rPh>
    <rPh sb="32" eb="34">
      <t>ハンカク</t>
    </rPh>
    <phoneticPr fontId="29"/>
  </si>
  <si>
    <r>
      <t xml:space="preserve"> 宿明けで帰宅、妻沼にいない：</t>
    </r>
    <r>
      <rPr>
        <b/>
        <sz val="11"/>
        <color rgb="FF000000"/>
        <rFont val="ＭＳ Ｐ明朝"/>
        <family val="1"/>
        <charset val="128"/>
      </rPr>
      <t>×</t>
    </r>
    <r>
      <rPr>
        <sz val="11"/>
        <color rgb="FF000000"/>
        <rFont val="ＭＳ Ｐ明朝"/>
        <family val="1"/>
        <charset val="128"/>
      </rPr>
      <t>　（必ず記入のこと）　</t>
    </r>
    <phoneticPr fontId="29"/>
  </si>
  <si>
    <t>○</t>
    <phoneticPr fontId="29"/>
  </si>
  <si>
    <t>-</t>
    <phoneticPr fontId="29"/>
  </si>
  <si>
    <t>×</t>
    <phoneticPr fontId="29"/>
  </si>
  <si>
    <t>←４／３は宿泊明けで帰宅</t>
    <rPh sb="5" eb="8">
      <t>シュクハクア</t>
    </rPh>
    <rPh sb="10" eb="12">
      <t>キタク</t>
    </rPh>
    <phoneticPr fontId="29"/>
  </si>
  <si>
    <t>ASK23</t>
    <phoneticPr fontId="29"/>
  </si>
  <si>
    <t>JA1234</t>
    <phoneticPr fontId="29"/>
  </si>
  <si>
    <t xml:space="preserve"> ←自校所有機の例</t>
    <rPh sb="2" eb="4">
      <t>ジコウ</t>
    </rPh>
    <rPh sb="4" eb="7">
      <t>ショユウキ</t>
    </rPh>
    <rPh sb="8" eb="9">
      <t>レイ</t>
    </rPh>
    <phoneticPr fontId="29"/>
  </si>
  <si>
    <t>熊谷大学</t>
    <rPh sb="0" eb="2">
      <t>クマガヤ</t>
    </rPh>
    <rPh sb="2" eb="4">
      <t>ダイガク</t>
    </rPh>
    <phoneticPr fontId="29"/>
  </si>
  <si>
    <t>学連</t>
    <rPh sb="0" eb="2">
      <t>ガクレン</t>
    </rPh>
    <phoneticPr fontId="29"/>
  </si>
  <si>
    <t xml:space="preserve"> ←学連無線機（ﾎﾟﾗﾘｽほか）使用の例</t>
    <rPh sb="2" eb="4">
      <t>ガクレン</t>
    </rPh>
    <rPh sb="4" eb="7">
      <t>ムセンキ</t>
    </rPh>
    <rPh sb="15" eb="17">
      <t>シヨウ</t>
    </rPh>
    <rPh sb="17" eb="18">
      <t>ノ</t>
    </rPh>
    <rPh sb="19" eb="20">
      <t>レイ</t>
    </rPh>
    <phoneticPr fontId="29"/>
  </si>
  <si>
    <t>HＦ無線機　（　利用台数　）</t>
    <rPh sb="2" eb="4">
      <t>ムセン</t>
    </rPh>
    <phoneticPr fontId="29"/>
  </si>
  <si>
    <t>４連リトリブ単体使用</t>
    <rPh sb="6" eb="10">
      <t>タンタイシヨウ</t>
    </rPh>
    <phoneticPr fontId="29"/>
  </si>
  <si>
    <t>大学航空部様</t>
    <rPh sb="2" eb="6">
      <t>コウクウブサマ</t>
    </rPh>
    <phoneticPr fontId="29"/>
  </si>
  <si>
    <t>円)</t>
    <rPh sb="0" eb="1">
      <t>エン</t>
    </rPh>
    <phoneticPr fontId="29"/>
  </si>
  <si>
    <t>(T1010405010633)</t>
    <phoneticPr fontId="29"/>
  </si>
  <si>
    <t>公財)日本学生航空連盟</t>
    <rPh sb="0" eb="2">
      <t>コウザイ</t>
    </rPh>
    <rPh sb="3" eb="5">
      <t>ニホン</t>
    </rPh>
    <rPh sb="5" eb="7">
      <t>ガクセイ</t>
    </rPh>
    <rPh sb="7" eb="9">
      <t>コウクウ</t>
    </rPh>
    <rPh sb="9" eb="11">
      <t>レンメイ</t>
    </rPh>
    <phoneticPr fontId="29"/>
  </si>
  <si>
    <t>(内 消費税10%：</t>
    <rPh sb="1" eb="2">
      <t>ウチ</t>
    </rPh>
    <rPh sb="3" eb="6">
      <t>ショウヒゼイ</t>
    </rPh>
    <phoneticPr fontId="29"/>
  </si>
  <si>
    <t>(T1010405010526)</t>
    <phoneticPr fontId="29"/>
  </si>
  <si>
    <t>(内 消費税0%)</t>
    <rPh sb="1" eb="2">
      <t>ウチ</t>
    </rPh>
    <rPh sb="3" eb="6">
      <t>ショウヒゼイ</t>
    </rPh>
    <phoneticPr fontId="29"/>
  </si>
  <si>
    <t>施設利用料（宿泊）</t>
  </si>
  <si>
    <t>施設利用料（日帰り）</t>
  </si>
  <si>
    <t>滑空場維持費（着陸料）</t>
  </si>
  <si>
    <t>合宿名</t>
    <rPh sb="0" eb="2">
      <t>ガッシュク</t>
    </rPh>
    <rPh sb="2" eb="3">
      <t>メイ</t>
    </rPh>
    <phoneticPr fontId="29"/>
  </si>
  <si>
    <t>内訳</t>
    <rPh sb="0" eb="2">
      <t>ウチワケ</t>
    </rPh>
    <phoneticPr fontId="29"/>
  </si>
  <si>
    <t>合宿における妻沼施設使用料等として</t>
    <rPh sb="13" eb="14">
      <t>トウ</t>
    </rPh>
    <phoneticPr fontId="29"/>
  </si>
  <si>
    <t>合宿における4連ｳｲﾝﾁ使用料、布団代、滑走路維持費などとして</t>
    <rPh sb="16" eb="18">
      <t>フトン</t>
    </rPh>
    <rPh sb="20" eb="26">
      <t>カッソウロイジヒ</t>
    </rPh>
    <phoneticPr fontId="29"/>
  </si>
  <si>
    <t>個人別小計</t>
    <phoneticPr fontId="29"/>
  </si>
  <si>
    <t>一社)東日本学生航空連盟</t>
    <rPh sb="0" eb="2">
      <t>イチシャ</t>
    </rPh>
    <phoneticPr fontId="29"/>
  </si>
  <si>
    <t xml:space="preserve"> 機体使用料</t>
    <rPh sb="3" eb="6">
      <t>シヨウリョウ</t>
    </rPh>
    <phoneticPr fontId="29"/>
  </si>
  <si>
    <t>宿泊施設積立金</t>
    <rPh sb="0" eb="4">
      <t>シュクハクシセツ</t>
    </rPh>
    <rPh sb="4" eb="7">
      <t>ツミタテキン</t>
    </rPh>
    <phoneticPr fontId="29"/>
  </si>
  <si>
    <t>円</t>
    <phoneticPr fontId="29"/>
  </si>
  <si>
    <t>ASK21</t>
    <phoneticPr fontId="29"/>
  </si>
  <si>
    <t>予備</t>
    <rPh sb="0" eb="2">
      <t>ヨビ</t>
    </rPh>
    <phoneticPr fontId="29"/>
  </si>
  <si>
    <t>その他</t>
    <rPh sb="2" eb="3">
      <t>タ</t>
    </rPh>
    <phoneticPr fontId="29"/>
  </si>
  <si>
    <r>
      <t>※ 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に振り込んでください。</t>
    </r>
    <phoneticPr fontId="29"/>
  </si>
  <si>
    <t>※ 報告確認日から７日以内に振り込んでください。</t>
    <phoneticPr fontId="29"/>
  </si>
  <si>
    <t>振込先　三井住友銀行　新橋支店　普通１５４１２４０　　　</t>
    <phoneticPr fontId="29"/>
  </si>
  <si>
    <t>口座名　コウエキザイダンホウジン　ニホンガクセイコウクウレンメイ</t>
    <phoneticPr fontId="29"/>
  </si>
  <si>
    <t>口座名　シヤ）ヒガシニホンガクセイコウクウレンメイ</t>
    <rPh sb="0" eb="3">
      <t>コウザメイ</t>
    </rPh>
    <phoneticPr fontId="29"/>
  </si>
  <si>
    <t>★他の金融機関からの振り込み</t>
    <phoneticPr fontId="29"/>
  </si>
  <si>
    <t>　記号　１０１２０　番号　２２９０５３１</t>
    <phoneticPr fontId="29"/>
  </si>
  <si>
    <t>　ゆうちょ銀行　店名　〇一八（ゼロイチハチ）　店番　０１８</t>
    <phoneticPr fontId="29"/>
  </si>
  <si>
    <t>　普通預金　０２２９０５３</t>
    <phoneticPr fontId="29"/>
  </si>
  <si>
    <t>★ゆうちょ銀行からの振り込み</t>
    <phoneticPr fontId="29"/>
  </si>
  <si>
    <t>学連予備</t>
    <rPh sb="0" eb="2">
      <t>ガクレン</t>
    </rPh>
    <rPh sb="2" eb="4">
      <t>ヨビ</t>
    </rPh>
    <phoneticPr fontId="29"/>
  </si>
  <si>
    <t>ダイニーマ索　（　抜いた長さ　）</t>
    <phoneticPr fontId="29"/>
  </si>
  <si>
    <t>鋼索</t>
    <rPh sb="0" eb="2">
      <t>コウサク</t>
    </rPh>
    <phoneticPr fontId="29"/>
  </si>
  <si>
    <t>コピー利用(枚数)</t>
    <rPh sb="3" eb="5">
      <t>リヨウ</t>
    </rPh>
    <rPh sb="6" eb="8">
      <t>マイスウ</t>
    </rPh>
    <phoneticPr fontId="29"/>
  </si>
  <si>
    <t>2025年2月24日改訂</t>
    <rPh sb="4" eb="5">
      <t>ネン</t>
    </rPh>
    <rPh sb="6" eb="7">
      <t>ゲツ</t>
    </rPh>
    <rPh sb="9" eb="10">
      <t>ニチ</t>
    </rPh>
    <rPh sb="10" eb="12">
      <t>カイテイ</t>
    </rPh>
    <phoneticPr fontId="29"/>
  </si>
  <si>
    <t>連絡先Tel</t>
    <phoneticPr fontId="29"/>
  </si>
  <si>
    <t>※2025/4/1単価改定</t>
    <rPh sb="9" eb="11">
      <t>タンカ</t>
    </rPh>
    <rPh sb="11" eb="13">
      <t>カイテイ</t>
    </rPh>
    <phoneticPr fontId="29"/>
  </si>
  <si>
    <t xml:space="preserve"> その他使用料(東日本)</t>
    <rPh sb="4" eb="7">
      <t>シヨウリョウ</t>
    </rPh>
    <rPh sb="8" eb="9">
      <t>ヒガシ</t>
    </rPh>
    <rPh sb="9" eb="11">
      <t>ニホン</t>
    </rPh>
    <phoneticPr fontId="29"/>
  </si>
  <si>
    <t xml:space="preserve"> その他使用料(学連)</t>
    <rPh sb="8" eb="10">
      <t>ガクレン</t>
    </rPh>
    <phoneticPr fontId="29"/>
  </si>
  <si>
    <t>その他(学連)　（　日付と費目、価格　）</t>
    <rPh sb="2" eb="3">
      <t>タ</t>
    </rPh>
    <rPh sb="4" eb="6">
      <t>ガクレン</t>
    </rPh>
    <rPh sb="10" eb="12">
      <t>ヒヅケ</t>
    </rPh>
    <rPh sb="13" eb="15">
      <t>ヒモク</t>
    </rPh>
    <rPh sb="16" eb="18">
      <t>カカク</t>
    </rPh>
    <phoneticPr fontId="29"/>
  </si>
  <si>
    <t>　その他(東日本)　（　日付と費目、価格　）</t>
    <rPh sb="3" eb="4">
      <t>タ</t>
    </rPh>
    <rPh sb="5" eb="8">
      <t>ヒガシニホン</t>
    </rPh>
    <rPh sb="12" eb="14">
      <t>ヒヅケ</t>
    </rPh>
    <rPh sb="15" eb="17">
      <t>ヒモク</t>
    </rPh>
    <rPh sb="18" eb="20">
      <t>カカク</t>
    </rPh>
    <phoneticPr fontId="29"/>
  </si>
  <si>
    <t>熊谷</t>
  </si>
  <si>
    <t>四月前半</t>
  </si>
  <si>
    <t>妻沼次郎</t>
  </si>
  <si>
    <t>090-1234-5678</t>
  </si>
  <si>
    <t>←初日に日帰りしたが翌日宿泊した例</t>
    <phoneticPr fontId="29"/>
  </si>
  <si>
    <t>行田</t>
    <phoneticPr fontId="29"/>
  </si>
  <si>
    <t xml:space="preserve"> ←他校学生受入れ（外参）の例</t>
    <phoneticPr fontId="29"/>
  </si>
  <si>
    <t>教官</t>
    <phoneticPr fontId="29"/>
  </si>
  <si>
    <t xml:space="preserve"> ←他校教官受入れ（外参）毎日日帰りの例</t>
    <phoneticPr fontId="29"/>
  </si>
  <si>
    <r>
      <t>←宿泊明けで帰宅の例⇒</t>
    </r>
    <r>
      <rPr>
        <sz val="11"/>
        <color rgb="FFFF0000"/>
        <rFont val="HGｺﾞｼｯｸE"/>
        <family val="3"/>
        <charset val="128"/>
      </rPr>
      <t>右欄外にコメント</t>
    </r>
    <phoneticPr fontId="29"/>
  </si>
  <si>
    <t xml:space="preserve"> ←事務所の実績台帳（合計が合えばよい）</t>
    <rPh sb="2" eb="5">
      <t>ジムショ</t>
    </rPh>
    <rPh sb="6" eb="8">
      <t>ジッセキ</t>
    </rPh>
    <rPh sb="8" eb="10">
      <t>ダイチョウ</t>
    </rPh>
    <rPh sb="11" eb="13">
      <t>ゴウケイ</t>
    </rPh>
    <rPh sb="14" eb="15">
      <t>ア</t>
    </rPh>
    <phoneticPr fontId="29"/>
  </si>
  <si>
    <t>　　　　　　タイヤチューブ代</t>
    <rPh sb="13" eb="14">
      <t>ダイ</t>
    </rPh>
    <phoneticPr fontId="29"/>
  </si>
  <si>
    <t>2025年4月1日改訂</t>
    <rPh sb="4" eb="5">
      <t>ネン</t>
    </rPh>
    <rPh sb="6" eb="7">
      <t>ゲツ</t>
    </rPh>
    <rPh sb="8" eb="9">
      <t>ニチ</t>
    </rPh>
    <rPh sb="9" eb="11">
      <t>カイテイ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</si>
</sst>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&quot;大学&quot;"/>
    <numFmt numFmtId="177" formatCode="mm&quot;月&quot;dd&quot;日&quot;"/>
    <numFmt numFmtId="178" formatCode="#&quot;日&quot;"/>
    <numFmt numFmtId="179" formatCode="m/d;@"/>
    <numFmt numFmtId="180" formatCode="\\#,##0;[Red]&quot;\-&quot;#,##0"/>
    <numFmt numFmtId="181" formatCode="[=0]&quot;&quot;;General"/>
    <numFmt numFmtId="182" formatCode="#&quot;泊&quot;"/>
    <numFmt numFmtId="183" formatCode="#&quot;回&quot;"/>
    <numFmt numFmtId="184" formatCode="&quot;JA&quot;#"/>
    <numFmt numFmtId="185" formatCode="#&quot;台&quot;"/>
    <numFmt numFmtId="186" formatCode="[=0]&quot;&quot;;0"/>
    <numFmt numFmtId="187" formatCode="#\m"/>
    <numFmt numFmtId="188" formatCode="#&quot;人&quot;"/>
    <numFmt numFmtId="189" formatCode="#&quot;時間&quot;"/>
    <numFmt numFmtId="190" formatCode="#&quot;分&quot;"/>
    <numFmt numFmtId="191" formatCode="&quot; \&quot;#,##0\ ;&quot; \-&quot;#,##0\ ;&quot; \- &quot;;@\ "/>
    <numFmt numFmtId="192" formatCode="yyyy&quot;年&quot;m&quot;月&quot;d&quot;日&quot;;@"/>
    <numFmt numFmtId="193" formatCode="#&quot;円&quot;"/>
    <numFmt numFmtId="194" formatCode="yyyy/m/d;@"/>
    <numFmt numFmtId="195" formatCode="#&quot;枚&quot;"/>
    <numFmt numFmtId="196" formatCode="#,###&quot;円&quot;"/>
    <numFmt numFmtId="197" formatCode="#,##0_ "/>
    <numFmt numFmtId="198" formatCode="0_ "/>
  </numFmts>
  <fonts count="41">
    <font>
      <sz val="10"/>
      <name val="IPA モナー P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IPA モナー P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IPA モナー P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8"/>
      <name val="ＭＳ 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HGｺﾞｼｯｸE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rgb="FFCCFFFF"/>
      </patternFill>
    </fill>
  </fills>
  <borders count="12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4">
    <xf numFmtId="0" fontId="0" fillId="0" borderId="0"/>
    <xf numFmtId="0" fontId="25" fillId="0" borderId="0"/>
    <xf numFmtId="0" fontId="1" fillId="0" borderId="0"/>
    <xf numFmtId="180" fontId="1" fillId="0" borderId="0"/>
  </cellStyleXfs>
  <cellXfs count="635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vertical="center"/>
    </xf>
    <xf numFmtId="0" fontId="1" fillId="5" borderId="0" xfId="2" applyFill="1" applyAlignment="1">
      <alignment horizontal="center" vertical="center"/>
    </xf>
    <xf numFmtId="0" fontId="1" fillId="6" borderId="0" xfId="2" applyFill="1" applyAlignment="1">
      <alignment horizontal="center" vertical="center"/>
    </xf>
    <xf numFmtId="0" fontId="16" fillId="2" borderId="17" xfId="2" applyFont="1" applyFill="1" applyBorder="1" applyAlignment="1">
      <alignment horizontal="center" vertical="center" wrapText="1"/>
    </xf>
    <xf numFmtId="0" fontId="16" fillId="2" borderId="27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/>
    </xf>
    <xf numFmtId="0" fontId="3" fillId="2" borderId="74" xfId="2" applyFont="1" applyFill="1" applyBorder="1" applyAlignment="1">
      <alignment horizontal="left" vertical="center"/>
    </xf>
    <xf numFmtId="0" fontId="9" fillId="2" borderId="74" xfId="2" applyFont="1" applyFill="1" applyBorder="1" applyAlignment="1">
      <alignment horizontal="center" vertical="center"/>
    </xf>
    <xf numFmtId="0" fontId="3" fillId="2" borderId="75" xfId="2" applyFont="1" applyFill="1" applyBorder="1" applyAlignment="1">
      <alignment horizontal="center" vertical="center"/>
    </xf>
    <xf numFmtId="0" fontId="6" fillId="2" borderId="75" xfId="2" applyFont="1" applyFill="1" applyBorder="1" applyAlignment="1">
      <alignment horizontal="center" vertical="center"/>
    </xf>
    <xf numFmtId="0" fontId="3" fillId="6" borderId="76" xfId="2" applyFont="1" applyFill="1" applyBorder="1" applyAlignment="1">
      <alignment horizontal="left" vertical="center"/>
    </xf>
    <xf numFmtId="0" fontId="3" fillId="2" borderId="28" xfId="2" applyFont="1" applyFill="1" applyBorder="1" applyAlignment="1">
      <alignment vertical="center"/>
    </xf>
    <xf numFmtId="0" fontId="3" fillId="2" borderId="28" xfId="2" applyFont="1" applyFill="1" applyBorder="1" applyAlignment="1">
      <alignment horizontal="left" vertical="center"/>
    </xf>
    <xf numFmtId="0" fontId="9" fillId="2" borderId="28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1" fillId="2" borderId="28" xfId="2" applyFill="1" applyBorder="1" applyAlignment="1">
      <alignment vertical="center"/>
    </xf>
    <xf numFmtId="0" fontId="6" fillId="2" borderId="28" xfId="2" applyFont="1" applyFill="1" applyBorder="1" applyAlignment="1">
      <alignment horizontal="center" vertical="center"/>
    </xf>
    <xf numFmtId="0" fontId="3" fillId="6" borderId="78" xfId="2" applyFont="1" applyFill="1" applyBorder="1" applyAlignment="1">
      <alignment horizontal="left" vertical="center"/>
    </xf>
    <xf numFmtId="0" fontId="3" fillId="2" borderId="21" xfId="2" applyFont="1" applyFill="1" applyBorder="1" applyAlignment="1">
      <alignment horizontal="center" vertical="center"/>
    </xf>
    <xf numFmtId="0" fontId="1" fillId="2" borderId="21" xfId="2" applyFill="1" applyBorder="1" applyAlignment="1">
      <alignment vertical="center"/>
    </xf>
    <xf numFmtId="0" fontId="6" fillId="2" borderId="2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vertical="center"/>
    </xf>
    <xf numFmtId="0" fontId="17" fillId="2" borderId="84" xfId="2" applyFont="1" applyFill="1" applyBorder="1" applyAlignment="1">
      <alignment vertical="center"/>
    </xf>
    <xf numFmtId="0" fontId="17" fillId="6" borderId="4" xfId="2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74" xfId="2" applyBorder="1" applyAlignment="1" applyProtection="1">
      <alignment vertical="center"/>
      <protection locked="0"/>
    </xf>
    <xf numFmtId="0" fontId="1" fillId="0" borderId="74" xfId="2" applyBorder="1" applyAlignment="1" applyProtection="1">
      <alignment horizontal="center" vertical="center"/>
      <protection locked="0"/>
    </xf>
    <xf numFmtId="0" fontId="19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" fillId="0" borderId="0" xfId="2" applyFont="1" applyAlignment="1" applyProtection="1">
      <alignment horizontal="center" vertical="center"/>
      <protection hidden="1"/>
    </xf>
    <xf numFmtId="0" fontId="1" fillId="0" borderId="0" xfId="2" applyAlignment="1">
      <alignment horizontal="center" vertical="center"/>
    </xf>
    <xf numFmtId="0" fontId="1" fillId="0" borderId="0" xfId="2" applyAlignment="1">
      <alignment vertical="center" shrinkToFit="1"/>
    </xf>
    <xf numFmtId="183" fontId="1" fillId="0" borderId="0" xfId="2" applyNumberFormat="1" applyAlignment="1">
      <alignment vertical="center"/>
    </xf>
    <xf numFmtId="0" fontId="3" fillId="2" borderId="40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2" borderId="27" xfId="2" applyFont="1" applyFill="1" applyBorder="1" applyAlignment="1">
      <alignment horizontal="center" vertical="center"/>
    </xf>
    <xf numFmtId="191" fontId="3" fillId="2" borderId="84" xfId="2" applyNumberFormat="1" applyFont="1" applyFill="1" applyBorder="1" applyAlignment="1">
      <alignment horizontal="right" vertical="center"/>
    </xf>
    <xf numFmtId="0" fontId="1" fillId="2" borderId="84" xfId="2" applyFill="1" applyBorder="1" applyAlignment="1">
      <alignment horizontal="center" vertical="center"/>
    </xf>
    <xf numFmtId="0" fontId="1" fillId="2" borderId="84" xfId="2" applyFill="1" applyBorder="1" applyAlignment="1">
      <alignment vertical="center"/>
    </xf>
    <xf numFmtId="0" fontId="3" fillId="6" borderId="17" xfId="2" applyFont="1" applyFill="1" applyBorder="1" applyAlignment="1">
      <alignment horizontal="right" vertical="center"/>
    </xf>
    <xf numFmtId="0" fontId="3" fillId="6" borderId="26" xfId="2" applyFont="1" applyFill="1" applyBorder="1" applyAlignment="1">
      <alignment horizontal="right" vertical="center"/>
    </xf>
    <xf numFmtId="0" fontId="3" fillId="6" borderId="27" xfId="2" applyFont="1" applyFill="1" applyBorder="1" applyAlignment="1">
      <alignment horizontal="right" vertical="center"/>
    </xf>
    <xf numFmtId="0" fontId="3" fillId="6" borderId="87" xfId="2" applyFont="1" applyFill="1" applyBorder="1" applyAlignment="1">
      <alignment vertical="center"/>
    </xf>
    <xf numFmtId="0" fontId="3" fillId="6" borderId="24" xfId="2" applyFont="1" applyFill="1" applyBorder="1" applyAlignment="1">
      <alignment vertical="center"/>
    </xf>
    <xf numFmtId="0" fontId="3" fillId="6" borderId="41" xfId="2" applyFont="1" applyFill="1" applyBorder="1" applyAlignment="1">
      <alignment vertical="center"/>
    </xf>
    <xf numFmtId="0" fontId="3" fillId="6" borderId="100" xfId="2" applyFont="1" applyFill="1" applyBorder="1" applyAlignment="1">
      <alignment vertical="center"/>
    </xf>
    <xf numFmtId="0" fontId="3" fillId="6" borderId="31" xfId="2" applyFont="1" applyFill="1" applyBorder="1" applyAlignment="1">
      <alignment vertical="center"/>
    </xf>
    <xf numFmtId="0" fontId="3" fillId="6" borderId="44" xfId="2" applyFont="1" applyFill="1" applyBorder="1" applyAlignment="1">
      <alignment vertical="center"/>
    </xf>
    <xf numFmtId="0" fontId="3" fillId="6" borderId="71" xfId="2" applyFont="1" applyFill="1" applyBorder="1" applyAlignment="1">
      <alignment vertical="center"/>
    </xf>
    <xf numFmtId="0" fontId="3" fillId="6" borderId="68" xfId="2" applyFont="1" applyFill="1" applyBorder="1" applyAlignment="1">
      <alignment vertical="center"/>
    </xf>
    <xf numFmtId="0" fontId="3" fillId="6" borderId="67" xfId="2" applyFont="1" applyFill="1" applyBorder="1" applyAlignment="1">
      <alignment vertical="center"/>
    </xf>
    <xf numFmtId="0" fontId="3" fillId="0" borderId="84" xfId="2" applyFont="1" applyBorder="1" applyAlignment="1">
      <alignment horizontal="center" vertical="center"/>
    </xf>
    <xf numFmtId="3" fontId="3" fillId="0" borderId="84" xfId="2" applyNumberFormat="1" applyFont="1" applyBorder="1" applyAlignment="1">
      <alignment horizontal="right" vertical="center"/>
    </xf>
    <xf numFmtId="0" fontId="3" fillId="2" borderId="15" xfId="2" applyFont="1" applyFill="1" applyBorder="1" applyAlignment="1">
      <alignment horizontal="center" vertical="center"/>
    </xf>
    <xf numFmtId="0" fontId="3" fillId="6" borderId="94" xfId="2" applyFont="1" applyFill="1" applyBorder="1" applyAlignment="1">
      <alignment vertical="center"/>
    </xf>
    <xf numFmtId="0" fontId="3" fillId="6" borderId="107" xfId="2" applyFont="1" applyFill="1" applyBorder="1" applyAlignment="1">
      <alignment vertical="center"/>
    </xf>
    <xf numFmtId="0" fontId="3" fillId="6" borderId="18" xfId="2" applyFont="1" applyFill="1" applyBorder="1" applyAlignment="1">
      <alignment vertical="center"/>
    </xf>
    <xf numFmtId="0" fontId="11" fillId="2" borderId="106" xfId="2" applyFont="1" applyFill="1" applyBorder="1" applyAlignment="1">
      <alignment horizontal="center" vertical="center"/>
    </xf>
    <xf numFmtId="0" fontId="11" fillId="2" borderId="44" xfId="2" applyFont="1" applyFill="1" applyBorder="1" applyAlignment="1">
      <alignment horizontal="center" vertical="center"/>
    </xf>
    <xf numFmtId="0" fontId="3" fillId="6" borderId="101" xfId="2" applyFont="1" applyFill="1" applyBorder="1" applyAlignment="1">
      <alignment horizontal="center" vertical="center"/>
    </xf>
    <xf numFmtId="0" fontId="3" fillId="6" borderId="102" xfId="2" applyFont="1" applyFill="1" applyBorder="1" applyAlignment="1">
      <alignment horizontal="center" vertical="center"/>
    </xf>
    <xf numFmtId="0" fontId="3" fillId="6" borderId="103" xfId="2" applyFont="1" applyFill="1" applyBorder="1" applyAlignment="1">
      <alignment horizontal="center" vertical="center"/>
    </xf>
    <xf numFmtId="177" fontId="1" fillId="2" borderId="5" xfId="2" applyNumberFormat="1" applyFill="1" applyBorder="1" applyAlignment="1">
      <alignment horizontal="center" vertical="center"/>
    </xf>
    <xf numFmtId="178" fontId="1" fillId="0" borderId="6" xfId="2" applyNumberFormat="1" applyBorder="1" applyAlignment="1" applyProtection="1">
      <alignment vertical="center"/>
      <protection locked="0"/>
    </xf>
    <xf numFmtId="0" fontId="3" fillId="2" borderId="49" xfId="2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2" borderId="114" xfId="2" applyFont="1" applyFill="1" applyBorder="1" applyAlignment="1">
      <alignment horizontal="center" vertical="center"/>
    </xf>
    <xf numFmtId="0" fontId="3" fillId="2" borderId="116" xfId="2" applyFont="1" applyFill="1" applyBorder="1" applyAlignment="1">
      <alignment horizontal="center" vertical="center" shrinkToFit="1"/>
    </xf>
    <xf numFmtId="0" fontId="3" fillId="2" borderId="83" xfId="2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182" fontId="3" fillId="6" borderId="26" xfId="2" applyNumberFormat="1" applyFont="1" applyFill="1" applyBorder="1" applyAlignment="1">
      <alignment horizontal="right" vertical="center"/>
    </xf>
    <xf numFmtId="178" fontId="3" fillId="6" borderId="102" xfId="2" applyNumberFormat="1" applyFont="1" applyFill="1" applyBorder="1" applyAlignment="1">
      <alignment horizontal="right" vertical="center"/>
    </xf>
    <xf numFmtId="0" fontId="3" fillId="8" borderId="30" xfId="2" applyFont="1" applyFill="1" applyBorder="1" applyAlignment="1">
      <alignment horizontal="right" vertical="center"/>
    </xf>
    <xf numFmtId="0" fontId="3" fillId="8" borderId="29" xfId="2" applyFont="1" applyFill="1" applyBorder="1" applyAlignment="1">
      <alignment horizontal="right" vertical="center"/>
    </xf>
    <xf numFmtId="0" fontId="3" fillId="8" borderId="89" xfId="2" applyFont="1" applyFill="1" applyBorder="1" applyAlignment="1">
      <alignment horizontal="right" vertical="center"/>
    </xf>
    <xf numFmtId="0" fontId="3" fillId="8" borderId="2" xfId="2" applyFont="1" applyFill="1" applyBorder="1" applyAlignment="1">
      <alignment horizontal="right" vertical="center"/>
    </xf>
    <xf numFmtId="0" fontId="3" fillId="8" borderId="47" xfId="2" applyFont="1" applyFill="1" applyBorder="1" applyAlignment="1">
      <alignment horizontal="right" vertical="center"/>
    </xf>
    <xf numFmtId="0" fontId="3" fillId="8" borderId="49" xfId="2" applyFont="1" applyFill="1" applyBorder="1" applyAlignment="1">
      <alignment horizontal="right" vertical="center"/>
    </xf>
    <xf numFmtId="0" fontId="3" fillId="8" borderId="50" xfId="2" applyFont="1" applyFill="1" applyBorder="1" applyAlignment="1">
      <alignment horizontal="right" vertical="center"/>
    </xf>
    <xf numFmtId="0" fontId="3" fillId="8" borderId="51" xfId="2" applyFont="1" applyFill="1" applyBorder="1" applyAlignment="1">
      <alignment horizontal="right" vertical="center"/>
    </xf>
    <xf numFmtId="0" fontId="3" fillId="8" borderId="10" xfId="2" applyFont="1" applyFill="1" applyBorder="1" applyAlignment="1">
      <alignment horizontal="right" vertical="center"/>
    </xf>
    <xf numFmtId="0" fontId="3" fillId="8" borderId="11" xfId="2" applyFont="1" applyFill="1" applyBorder="1" applyAlignment="1">
      <alignment horizontal="right" vertical="center"/>
    </xf>
    <xf numFmtId="0" fontId="3" fillId="8" borderId="88" xfId="2" applyFont="1" applyFill="1" applyBorder="1" applyAlignment="1">
      <alignment horizontal="right" vertical="center"/>
    </xf>
    <xf numFmtId="0" fontId="3" fillId="8" borderId="46" xfId="2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191" fontId="21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176" fontId="1" fillId="6" borderId="87" xfId="2" applyNumberFormat="1" applyFill="1" applyBorder="1" applyAlignment="1">
      <alignment vertical="center"/>
    </xf>
    <xf numFmtId="192" fontId="27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0" fillId="0" borderId="0" xfId="0" applyAlignment="1">
      <alignment vertical="center"/>
    </xf>
    <xf numFmtId="0" fontId="3" fillId="2" borderId="84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99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/>
      <protection locked="0"/>
    </xf>
    <xf numFmtId="0" fontId="3" fillId="2" borderId="27" xfId="2" applyFont="1" applyFill="1" applyBorder="1" applyAlignment="1" applyProtection="1">
      <alignment horizontal="center" vertical="center"/>
      <protection locked="0"/>
    </xf>
    <xf numFmtId="179" fontId="11" fillId="2" borderId="17" xfId="2" applyNumberFormat="1" applyFont="1" applyFill="1" applyBorder="1" applyAlignment="1" applyProtection="1">
      <alignment horizontal="center" vertical="center"/>
      <protection locked="0"/>
    </xf>
    <xf numFmtId="179" fontId="11" fillId="2" borderId="26" xfId="2" applyNumberFormat="1" applyFont="1" applyFill="1" applyBorder="1" applyAlignment="1" applyProtection="1">
      <alignment horizontal="center" vertical="center"/>
      <protection locked="0"/>
    </xf>
    <xf numFmtId="181" fontId="3" fillId="0" borderId="24" xfId="2" applyNumberFormat="1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24" xfId="2" applyFont="1" applyBorder="1" applyAlignment="1" applyProtection="1">
      <alignment horizontal="center" vertical="center"/>
      <protection locked="0"/>
    </xf>
    <xf numFmtId="0" fontId="3" fillId="0" borderId="32" xfId="2" applyFont="1" applyBorder="1" applyAlignment="1" applyProtection="1">
      <alignment horizontal="left" vertical="center"/>
      <protection locked="0"/>
    </xf>
    <xf numFmtId="0" fontId="3" fillId="0" borderId="31" xfId="2" applyFont="1" applyBorder="1" applyAlignment="1" applyProtection="1">
      <alignment horizontal="center" vertical="center"/>
      <protection locked="0"/>
    </xf>
    <xf numFmtId="0" fontId="3" fillId="0" borderId="44" xfId="2" applyFont="1" applyBorder="1" applyAlignment="1" applyProtection="1">
      <alignment horizontal="center" vertical="center"/>
      <protection locked="0"/>
    </xf>
    <xf numFmtId="181" fontId="3" fillId="0" borderId="31" xfId="2" applyNumberFormat="1" applyFont="1" applyBorder="1" applyAlignment="1" applyProtection="1">
      <alignment horizontal="center" vertical="center"/>
      <protection locked="0"/>
    </xf>
    <xf numFmtId="0" fontId="3" fillId="0" borderId="68" xfId="2" applyFont="1" applyBorder="1" applyAlignment="1" applyProtection="1">
      <alignment horizontal="center" vertical="center"/>
      <protection locked="0"/>
    </xf>
    <xf numFmtId="0" fontId="3" fillId="0" borderId="71" xfId="2" applyFont="1" applyBorder="1" applyAlignment="1" applyProtection="1">
      <alignment horizontal="center" vertical="center"/>
      <protection locked="0"/>
    </xf>
    <xf numFmtId="0" fontId="3" fillId="7" borderId="85" xfId="2" applyFont="1" applyFill="1" applyBorder="1" applyAlignment="1" applyProtection="1">
      <alignment vertical="center"/>
      <protection locked="0"/>
    </xf>
    <xf numFmtId="0" fontId="3" fillId="7" borderId="108" xfId="2" applyFont="1" applyFill="1" applyBorder="1" applyAlignment="1" applyProtection="1">
      <alignment vertical="center"/>
      <protection locked="0"/>
    </xf>
    <xf numFmtId="0" fontId="3" fillId="7" borderId="24" xfId="2" applyFont="1" applyFill="1" applyBorder="1" applyAlignment="1" applyProtection="1">
      <alignment horizontal="right" vertical="center"/>
      <protection locked="0"/>
    </xf>
    <xf numFmtId="0" fontId="3" fillId="0" borderId="24" xfId="2" applyFont="1" applyBorder="1" applyAlignment="1" applyProtection="1">
      <alignment vertical="center"/>
      <protection locked="0"/>
    </xf>
    <xf numFmtId="0" fontId="3" fillId="7" borderId="24" xfId="2" applyFont="1" applyFill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7" borderId="32" xfId="2" applyFont="1" applyFill="1" applyBorder="1" applyAlignment="1" applyProtection="1">
      <alignment vertical="center"/>
      <protection locked="0"/>
    </xf>
    <xf numFmtId="0" fontId="3" fillId="7" borderId="31" xfId="2" applyFont="1" applyFill="1" applyBorder="1" applyAlignment="1" applyProtection="1">
      <alignment vertical="center"/>
      <protection locked="0"/>
    </xf>
    <xf numFmtId="0" fontId="3" fillId="7" borderId="31" xfId="2" applyFont="1" applyFill="1" applyBorder="1" applyAlignment="1" applyProtection="1">
      <alignment horizontal="right" vertical="center"/>
      <protection locked="0"/>
    </xf>
    <xf numFmtId="0" fontId="3" fillId="0" borderId="31" xfId="2" applyFont="1" applyBorder="1" applyAlignment="1" applyProtection="1">
      <alignment vertical="center"/>
      <protection locked="0"/>
    </xf>
    <xf numFmtId="0" fontId="3" fillId="0" borderId="44" xfId="2" applyFont="1" applyBorder="1" applyAlignment="1" applyProtection="1">
      <alignment vertical="center"/>
      <protection locked="0"/>
    </xf>
    <xf numFmtId="0" fontId="3" fillId="0" borderId="25" xfId="2" applyFont="1" applyBorder="1" applyAlignment="1" applyProtection="1">
      <alignment vertical="center"/>
      <protection locked="0"/>
    </xf>
    <xf numFmtId="0" fontId="3" fillId="7" borderId="25" xfId="2" applyFont="1" applyFill="1" applyBorder="1" applyAlignment="1" applyProtection="1">
      <alignment horizontal="right" vertical="center"/>
      <protection locked="0"/>
    </xf>
    <xf numFmtId="0" fontId="3" fillId="0" borderId="60" xfId="2" applyFont="1" applyBorder="1" applyAlignment="1" applyProtection="1">
      <alignment vertical="center"/>
      <protection locked="0"/>
    </xf>
    <xf numFmtId="0" fontId="3" fillId="7" borderId="25" xfId="2" applyFont="1" applyFill="1" applyBorder="1" applyAlignment="1" applyProtection="1">
      <alignment vertical="center"/>
      <protection locked="0"/>
    </xf>
    <xf numFmtId="0" fontId="3" fillId="0" borderId="109" xfId="2" applyFont="1" applyBorder="1" applyAlignment="1" applyProtection="1">
      <alignment vertical="center"/>
      <protection locked="0"/>
    </xf>
    <xf numFmtId="0" fontId="3" fillId="7" borderId="104" xfId="2" applyFont="1" applyFill="1" applyBorder="1" applyAlignment="1" applyProtection="1">
      <alignment horizontal="right" vertical="center"/>
      <protection locked="0"/>
    </xf>
    <xf numFmtId="0" fontId="3" fillId="7" borderId="105" xfId="2" applyFont="1" applyFill="1" applyBorder="1" applyAlignment="1" applyProtection="1">
      <alignment horizontal="right" vertical="center"/>
      <protection locked="0"/>
    </xf>
    <xf numFmtId="0" fontId="3" fillId="0" borderId="105" xfId="2" applyFont="1" applyBorder="1" applyAlignment="1" applyProtection="1">
      <alignment horizontal="right" vertical="center"/>
      <protection locked="0"/>
    </xf>
    <xf numFmtId="0" fontId="30" fillId="0" borderId="105" xfId="2" applyFont="1" applyBorder="1" applyAlignment="1" applyProtection="1">
      <alignment horizontal="right" vertical="center"/>
      <protection locked="0"/>
    </xf>
    <xf numFmtId="0" fontId="30" fillId="0" borderId="106" xfId="2" applyFont="1" applyBorder="1" applyAlignment="1" applyProtection="1">
      <alignment horizontal="right" vertical="center"/>
      <protection locked="0"/>
    </xf>
    <xf numFmtId="0" fontId="3" fillId="7" borderId="32" xfId="2" applyFont="1" applyFill="1" applyBorder="1" applyAlignment="1" applyProtection="1">
      <alignment horizontal="right" vertical="center"/>
      <protection locked="0"/>
    </xf>
    <xf numFmtId="0" fontId="3" fillId="0" borderId="31" xfId="2" applyFont="1" applyBorder="1" applyAlignment="1" applyProtection="1">
      <alignment horizontal="right" vertical="center"/>
      <protection locked="0"/>
    </xf>
    <xf numFmtId="0" fontId="3" fillId="0" borderId="44" xfId="2" applyFont="1" applyBorder="1" applyAlignment="1" applyProtection="1">
      <alignment horizontal="right" vertical="center"/>
      <protection locked="0"/>
    </xf>
    <xf numFmtId="0" fontId="3" fillId="7" borderId="67" xfId="2" applyFont="1" applyFill="1" applyBorder="1" applyAlignment="1" applyProtection="1">
      <alignment horizontal="right" vertical="center"/>
      <protection locked="0"/>
    </xf>
    <xf numFmtId="0" fontId="3" fillId="7" borderId="71" xfId="2" applyFont="1" applyFill="1" applyBorder="1" applyAlignment="1" applyProtection="1">
      <alignment horizontal="right" vertical="center"/>
      <protection locked="0"/>
    </xf>
    <xf numFmtId="0" fontId="3" fillId="0" borderId="71" xfId="2" applyFont="1" applyBorder="1" applyAlignment="1" applyProtection="1">
      <alignment horizontal="right" vertical="center"/>
      <protection locked="0"/>
    </xf>
    <xf numFmtId="0" fontId="3" fillId="0" borderId="68" xfId="2" applyFont="1" applyBorder="1" applyAlignment="1" applyProtection="1">
      <alignment horizontal="right" vertical="center"/>
      <protection locked="0"/>
    </xf>
    <xf numFmtId="0" fontId="3" fillId="7" borderId="40" xfId="2" applyFont="1" applyFill="1" applyBorder="1" applyAlignment="1" applyProtection="1">
      <alignment horizontal="right" vertical="center"/>
      <protection locked="0"/>
    </xf>
    <xf numFmtId="0" fontId="3" fillId="0" borderId="25" xfId="2" applyFont="1" applyBorder="1" applyAlignment="1" applyProtection="1">
      <alignment horizontal="right" vertical="center"/>
      <protection locked="0"/>
    </xf>
    <xf numFmtId="0" fontId="3" fillId="0" borderId="57" xfId="2" applyFont="1" applyBorder="1" applyAlignment="1" applyProtection="1">
      <alignment horizontal="right" vertical="center"/>
      <protection locked="0"/>
    </xf>
    <xf numFmtId="184" fontId="3" fillId="0" borderId="44" xfId="2" applyNumberFormat="1" applyFont="1" applyBorder="1" applyAlignment="1" applyProtection="1">
      <alignment horizontal="center" vertical="center"/>
      <protection locked="0"/>
    </xf>
    <xf numFmtId="0" fontId="3" fillId="7" borderId="104" xfId="2" applyFont="1" applyFill="1" applyBorder="1" applyAlignment="1" applyProtection="1">
      <alignment vertical="center"/>
      <protection locked="0"/>
    </xf>
    <xf numFmtId="0" fontId="3" fillId="7" borderId="105" xfId="2" applyFont="1" applyFill="1" applyBorder="1" applyAlignment="1" applyProtection="1">
      <alignment vertical="center"/>
      <protection locked="0"/>
    </xf>
    <xf numFmtId="0" fontId="3" fillId="7" borderId="106" xfId="2" applyFont="1" applyFill="1" applyBorder="1" applyAlignment="1" applyProtection="1">
      <alignment vertical="center"/>
      <protection locked="0"/>
    </xf>
    <xf numFmtId="0" fontId="3" fillId="0" borderId="67" xfId="2" applyFont="1" applyBorder="1" applyAlignment="1" applyProtection="1">
      <alignment vertical="center"/>
      <protection locked="0"/>
    </xf>
    <xf numFmtId="0" fontId="3" fillId="7" borderId="71" xfId="2" applyFont="1" applyFill="1" applyBorder="1" applyAlignment="1" applyProtection="1">
      <alignment vertical="center"/>
      <protection locked="0"/>
    </xf>
    <xf numFmtId="0" fontId="3" fillId="0" borderId="68" xfId="2" applyFont="1" applyBorder="1" applyAlignment="1" applyProtection="1">
      <alignment vertical="center"/>
      <protection locked="0"/>
    </xf>
    <xf numFmtId="0" fontId="3" fillId="7" borderId="101" xfId="2" applyFont="1" applyFill="1" applyBorder="1" applyAlignment="1" applyProtection="1">
      <alignment vertical="center"/>
      <protection locked="0"/>
    </xf>
    <xf numFmtId="0" fontId="3" fillId="7" borderId="102" xfId="2" applyFont="1" applyFill="1" applyBorder="1" applyAlignment="1" applyProtection="1">
      <alignment vertical="center"/>
      <protection locked="0"/>
    </xf>
    <xf numFmtId="0" fontId="3" fillId="7" borderId="103" xfId="2" applyFont="1" applyFill="1" applyBorder="1" applyAlignment="1" applyProtection="1">
      <alignment vertical="center"/>
      <protection locked="0"/>
    </xf>
    <xf numFmtId="0" fontId="3" fillId="0" borderId="104" xfId="2" applyFont="1" applyBorder="1" applyAlignment="1" applyProtection="1">
      <alignment horizontal="right" vertical="center"/>
      <protection locked="0"/>
    </xf>
    <xf numFmtId="186" fontId="3" fillId="0" borderId="105" xfId="2" applyNumberFormat="1" applyFont="1" applyBorder="1" applyAlignment="1" applyProtection="1">
      <alignment horizontal="right" vertical="center"/>
      <protection locked="0"/>
    </xf>
    <xf numFmtId="0" fontId="3" fillId="0" borderId="106" xfId="2" applyFont="1" applyBorder="1" applyAlignment="1" applyProtection="1">
      <alignment horizontal="right" vertical="center"/>
      <protection locked="0"/>
    </xf>
    <xf numFmtId="0" fontId="3" fillId="0" borderId="40" xfId="2" applyFont="1" applyBorder="1" applyAlignment="1" applyProtection="1">
      <alignment horizontal="center" vertical="center"/>
      <protection locked="0"/>
    </xf>
    <xf numFmtId="186" fontId="3" fillId="0" borderId="25" xfId="2" applyNumberFormat="1" applyFont="1" applyBorder="1" applyAlignment="1" applyProtection="1">
      <alignment horizontal="center" vertical="center"/>
      <protection locked="0"/>
    </xf>
    <xf numFmtId="0" fontId="3" fillId="0" borderId="57" xfId="2" applyFont="1" applyBorder="1" applyAlignment="1" applyProtection="1">
      <alignment vertical="center"/>
      <protection locked="0"/>
    </xf>
    <xf numFmtId="0" fontId="3" fillId="0" borderId="32" xfId="2" applyFont="1" applyBorder="1" applyAlignment="1" applyProtection="1">
      <alignment horizontal="center" vertical="center"/>
      <protection locked="0"/>
    </xf>
    <xf numFmtId="186" fontId="3" fillId="0" borderId="31" xfId="2" applyNumberFormat="1" applyFont="1" applyBorder="1" applyAlignment="1" applyProtection="1">
      <alignment horizontal="center" vertical="center"/>
      <protection locked="0"/>
    </xf>
    <xf numFmtId="0" fontId="3" fillId="0" borderId="98" xfId="2" applyFont="1" applyBorder="1" applyAlignment="1" applyProtection="1">
      <alignment vertical="center"/>
      <protection locked="0"/>
    </xf>
    <xf numFmtId="0" fontId="3" fillId="0" borderId="96" xfId="2" applyFont="1" applyBorder="1" applyAlignment="1" applyProtection="1">
      <alignment vertical="center"/>
      <protection locked="0"/>
    </xf>
    <xf numFmtId="189" fontId="11" fillId="7" borderId="32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4" xfId="2" applyNumberFormat="1" applyFont="1" applyFill="1" applyBorder="1" applyAlignment="1" applyProtection="1">
      <alignment horizontal="right" vertical="center" shrinkToFit="1"/>
      <protection locked="0"/>
    </xf>
    <xf numFmtId="0" fontId="3" fillId="2" borderId="75" xfId="2" applyFont="1" applyFill="1" applyBorder="1" applyAlignment="1">
      <alignment vertical="center"/>
    </xf>
    <xf numFmtId="0" fontId="3" fillId="2" borderId="33" xfId="2" applyFont="1" applyFill="1" applyBorder="1" applyAlignment="1">
      <alignment vertical="center"/>
    </xf>
    <xf numFmtId="0" fontId="3" fillId="2" borderId="78" xfId="2" applyFont="1" applyFill="1" applyBorder="1" applyAlignment="1">
      <alignment vertical="center"/>
    </xf>
    <xf numFmtId="0" fontId="3" fillId="2" borderId="21" xfId="2" applyFont="1" applyFill="1" applyBorder="1" applyAlignment="1">
      <alignment vertical="center"/>
    </xf>
    <xf numFmtId="0" fontId="3" fillId="2" borderId="33" xfId="2" applyFont="1" applyFill="1" applyBorder="1" applyAlignment="1">
      <alignment horizontal="left" vertical="center"/>
    </xf>
    <xf numFmtId="0" fontId="3" fillId="2" borderId="78" xfId="2" applyFont="1" applyFill="1" applyBorder="1" applyAlignment="1">
      <alignment horizontal="left" vertical="center"/>
    </xf>
    <xf numFmtId="0" fontId="3" fillId="2" borderId="67" xfId="2" applyFont="1" applyFill="1" applyBorder="1" applyAlignment="1">
      <alignment horizontal="center" vertical="center"/>
    </xf>
    <xf numFmtId="0" fontId="3" fillId="0" borderId="88" xfId="2" applyFont="1" applyBorder="1" applyAlignment="1" applyProtection="1">
      <alignment horizontal="right" vertical="center"/>
      <protection locked="0"/>
    </xf>
    <xf numFmtId="0" fontId="3" fillId="0" borderId="46" xfId="2" applyFont="1" applyBorder="1" applyAlignment="1" applyProtection="1">
      <alignment horizontal="right" vertical="center"/>
      <protection locked="0"/>
    </xf>
    <xf numFmtId="0" fontId="18" fillId="0" borderId="0" xfId="2" applyFont="1" applyAlignment="1">
      <alignment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89" fontId="11" fillId="8" borderId="40" xfId="2" applyNumberFormat="1" applyFont="1" applyFill="1" applyBorder="1" applyAlignment="1" applyProtection="1">
      <alignment horizontal="right" vertical="center" shrinkToFit="1"/>
      <protection locked="0"/>
    </xf>
    <xf numFmtId="190" fontId="11" fillId="8" borderId="58" xfId="2" applyNumberFormat="1" applyFont="1" applyFill="1" applyBorder="1" applyAlignment="1" applyProtection="1">
      <alignment horizontal="right" vertical="center" shrinkToFit="1"/>
      <protection locked="0"/>
    </xf>
    <xf numFmtId="0" fontId="3" fillId="9" borderId="48" xfId="2" applyFont="1" applyFill="1" applyBorder="1" applyAlignment="1">
      <alignment vertical="center"/>
    </xf>
    <xf numFmtId="0" fontId="3" fillId="9" borderId="119" xfId="2" applyFont="1" applyFill="1" applyBorder="1" applyAlignment="1">
      <alignment vertical="center"/>
    </xf>
    <xf numFmtId="0" fontId="3" fillId="9" borderId="114" xfId="2" applyFont="1" applyFill="1" applyBorder="1" applyAlignment="1">
      <alignment vertical="center"/>
    </xf>
    <xf numFmtId="0" fontId="3" fillId="9" borderId="37" xfId="2" applyFont="1" applyFill="1" applyBorder="1" applyAlignment="1">
      <alignment vertical="center"/>
    </xf>
    <xf numFmtId="0" fontId="3" fillId="9" borderId="92" xfId="2" applyFont="1" applyFill="1" applyBorder="1" applyAlignment="1">
      <alignment vertical="center"/>
    </xf>
    <xf numFmtId="0" fontId="3" fillId="9" borderId="93" xfId="2" applyFont="1" applyFill="1" applyBorder="1" applyAlignment="1">
      <alignment vertical="center"/>
    </xf>
    <xf numFmtId="178" fontId="1" fillId="0" borderId="76" xfId="2" applyNumberFormat="1" applyBorder="1" applyAlignment="1" applyProtection="1">
      <alignment vertical="center"/>
      <protection locked="0"/>
    </xf>
    <xf numFmtId="0" fontId="10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13" fillId="2" borderId="24" xfId="2" applyFont="1" applyFill="1" applyBorder="1" applyAlignment="1">
      <alignment horizontal="center" vertical="center"/>
    </xf>
    <xf numFmtId="0" fontId="1" fillId="2" borderId="24" xfId="2" applyFill="1" applyBorder="1" applyAlignment="1">
      <alignment horizontal="center" vertical="center"/>
    </xf>
    <xf numFmtId="0" fontId="13" fillId="2" borderId="71" xfId="2" applyFont="1" applyFill="1" applyBorder="1" applyAlignment="1">
      <alignment horizontal="center" vertical="center"/>
    </xf>
    <xf numFmtId="0" fontId="3" fillId="6" borderId="101" xfId="2" applyFont="1" applyFill="1" applyBorder="1" applyAlignment="1">
      <alignment horizontal="right" vertical="center"/>
    </xf>
    <xf numFmtId="0" fontId="3" fillId="6" borderId="102" xfId="2" applyFont="1" applyFill="1" applyBorder="1" applyAlignment="1">
      <alignment horizontal="right" vertical="center"/>
    </xf>
    <xf numFmtId="0" fontId="3" fillId="6" borderId="103" xfId="2" applyFont="1" applyFill="1" applyBorder="1" applyAlignment="1">
      <alignment horizontal="right" vertical="center"/>
    </xf>
    <xf numFmtId="0" fontId="3" fillId="2" borderId="42" xfId="3" applyNumberFormat="1" applyFont="1" applyFill="1" applyBorder="1" applyAlignment="1">
      <alignment horizontal="center" vertical="center" shrinkToFit="1"/>
    </xf>
    <xf numFmtId="0" fontId="3" fillId="2" borderId="30" xfId="3" applyNumberFormat="1" applyFont="1" applyFill="1" applyBorder="1" applyAlignment="1">
      <alignment horizontal="center" vertical="center" shrinkToFit="1"/>
    </xf>
    <xf numFmtId="0" fontId="3" fillId="2" borderId="89" xfId="3" applyNumberFormat="1" applyFont="1" applyFill="1" applyBorder="1" applyAlignment="1">
      <alignment horizontal="center" vertical="center" shrinkToFit="1"/>
    </xf>
    <xf numFmtId="0" fontId="3" fillId="0" borderId="85" xfId="0" applyFont="1" applyBorder="1" applyAlignment="1" applyProtection="1">
      <alignment horizontal="left" vertical="center"/>
      <protection locked="0"/>
    </xf>
    <xf numFmtId="0" fontId="3" fillId="0" borderId="85" xfId="2" applyFont="1" applyBorder="1" applyAlignment="1" applyProtection="1">
      <alignment horizontal="center" vertical="center"/>
      <protection locked="0"/>
    </xf>
    <xf numFmtId="0" fontId="3" fillId="7" borderId="31" xfId="2" applyFont="1" applyFill="1" applyBorder="1" applyAlignment="1" applyProtection="1">
      <alignment horizontal="center" vertical="center"/>
      <protection locked="0"/>
    </xf>
    <xf numFmtId="0" fontId="3" fillId="7" borderId="32" xfId="2" applyFont="1" applyFill="1" applyBorder="1" applyAlignment="1" applyProtection="1">
      <alignment horizontal="center" vertical="center"/>
      <protection locked="0"/>
    </xf>
    <xf numFmtId="0" fontId="3" fillId="7" borderId="67" xfId="2" applyFont="1" applyFill="1" applyBorder="1" applyAlignment="1" applyProtection="1">
      <alignment horizontal="center" vertical="center"/>
      <protection locked="0"/>
    </xf>
    <xf numFmtId="0" fontId="3" fillId="7" borderId="71" xfId="2" applyFont="1" applyFill="1" applyBorder="1" applyAlignment="1" applyProtection="1">
      <alignment horizontal="center" vertical="center"/>
      <protection locked="0"/>
    </xf>
    <xf numFmtId="0" fontId="3" fillId="2" borderId="17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188" fontId="3" fillId="8" borderId="23" xfId="2" applyNumberFormat="1" applyFont="1" applyFill="1" applyBorder="1" applyAlignment="1" applyProtection="1">
      <alignment vertical="center" shrinkToFit="1"/>
      <protection locked="0"/>
    </xf>
    <xf numFmtId="188" fontId="3" fillId="6" borderId="41" xfId="2" applyNumberFormat="1" applyFont="1" applyFill="1" applyBorder="1" applyAlignment="1" applyProtection="1">
      <alignment vertical="center" shrinkToFit="1"/>
      <protection locked="0"/>
    </xf>
    <xf numFmtId="183" fontId="6" fillId="6" borderId="40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40" xfId="2" applyNumberFormat="1" applyFont="1" applyFill="1" applyBorder="1" applyAlignment="1">
      <alignment vertical="center" shrinkToFit="1"/>
    </xf>
    <xf numFmtId="189" fontId="11" fillId="7" borderId="60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1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62" xfId="2" applyNumberFormat="1" applyFont="1" applyBorder="1" applyAlignment="1" applyProtection="1">
      <alignment vertical="center" shrinkToFit="1"/>
      <protection locked="0"/>
    </xf>
    <xf numFmtId="188" fontId="3" fillId="7" borderId="57" xfId="2" applyNumberFormat="1" applyFont="1" applyFill="1" applyBorder="1" applyAlignment="1" applyProtection="1">
      <alignment vertical="center" shrinkToFit="1"/>
      <protection locked="0"/>
    </xf>
    <xf numFmtId="183" fontId="6" fillId="7" borderId="63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44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32" xfId="2" applyNumberFormat="1" applyFont="1" applyFill="1" applyBorder="1" applyAlignment="1">
      <alignment vertical="center" shrinkToFit="1"/>
    </xf>
    <xf numFmtId="189" fontId="11" fillId="7" borderId="31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44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32" xfId="2" applyNumberFormat="1" applyFont="1" applyBorder="1" applyAlignment="1" applyProtection="1">
      <alignment vertical="center" shrinkToFit="1"/>
      <protection locked="0"/>
    </xf>
    <xf numFmtId="188" fontId="3" fillId="7" borderId="44" xfId="2" applyNumberFormat="1" applyFont="1" applyFill="1" applyBorder="1" applyAlignment="1" applyProtection="1">
      <alignment vertical="center" shrinkToFit="1"/>
      <protection locked="0"/>
    </xf>
    <xf numFmtId="183" fontId="6" fillId="7" borderId="32" xfId="2" applyNumberFormat="1" applyFont="1" applyFill="1" applyBorder="1" applyAlignment="1" applyProtection="1">
      <alignment horizontal="center" vertical="center" shrinkToFit="1"/>
      <protection locked="0"/>
    </xf>
    <xf numFmtId="189" fontId="11" fillId="7" borderId="63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6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67" xfId="2" applyNumberFormat="1" applyFont="1" applyBorder="1" applyAlignment="1" applyProtection="1">
      <alignment vertical="center" shrinkToFit="1"/>
      <protection locked="0"/>
    </xf>
    <xf numFmtId="188" fontId="3" fillId="7" borderId="68" xfId="2" applyNumberFormat="1" applyFont="1" applyFill="1" applyBorder="1" applyAlignment="1" applyProtection="1">
      <alignment vertical="center" shrinkToFit="1"/>
      <protection locked="0"/>
    </xf>
    <xf numFmtId="183" fontId="6" fillId="7" borderId="67" xfId="2" applyNumberFormat="1" applyFont="1" applyFill="1" applyBorder="1" applyAlignment="1" applyProtection="1">
      <alignment horizontal="center" vertical="center" shrinkToFit="1"/>
      <protection locked="0"/>
    </xf>
    <xf numFmtId="183" fontId="6" fillId="7" borderId="68" xfId="2" applyNumberFormat="1" applyFont="1" applyFill="1" applyBorder="1" applyAlignment="1" applyProtection="1">
      <alignment horizontal="right" vertical="center" shrinkToFit="1"/>
      <protection locked="0"/>
    </xf>
    <xf numFmtId="189" fontId="11" fillId="7" borderId="67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9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62" xfId="2" applyNumberFormat="1" applyFont="1" applyFill="1" applyBorder="1" applyAlignment="1">
      <alignment vertical="center" shrinkToFit="1"/>
    </xf>
    <xf numFmtId="189" fontId="11" fillId="7" borderId="71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8" xfId="2" applyNumberFormat="1" applyFont="1" applyFill="1" applyBorder="1" applyAlignment="1" applyProtection="1">
      <alignment horizontal="right" vertical="center" shrinkToFit="1"/>
      <protection locked="0"/>
    </xf>
    <xf numFmtId="188" fontId="3" fillId="6" borderId="39" xfId="2" applyNumberFormat="1" applyFont="1" applyFill="1" applyBorder="1" applyAlignment="1">
      <alignment vertical="center" shrinkToFit="1"/>
    </xf>
    <xf numFmtId="188" fontId="3" fillId="6" borderId="36" xfId="2" applyNumberFormat="1" applyFont="1" applyFill="1" applyBorder="1" applyAlignment="1">
      <alignment vertical="center" shrinkToFit="1"/>
    </xf>
    <xf numFmtId="183" fontId="6" fillId="6" borderId="39" xfId="2" applyNumberFormat="1" applyFont="1" applyFill="1" applyBorder="1" applyAlignment="1">
      <alignment horizontal="right" vertical="center" shrinkToFit="1"/>
    </xf>
    <xf numFmtId="183" fontId="6" fillId="6" borderId="36" xfId="2" applyNumberFormat="1" applyFont="1" applyFill="1" applyBorder="1" applyAlignment="1">
      <alignment horizontal="right" vertical="center" shrinkToFit="1"/>
    </xf>
    <xf numFmtId="189" fontId="6" fillId="6" borderId="17" xfId="2" applyNumberFormat="1" applyFont="1" applyFill="1" applyBorder="1" applyAlignment="1">
      <alignment horizontal="right" vertical="center" shrinkToFit="1"/>
    </xf>
    <xf numFmtId="190" fontId="6" fillId="6" borderId="110" xfId="2" applyNumberFormat="1" applyFont="1" applyFill="1" applyBorder="1" applyAlignment="1">
      <alignment horizontal="right" vertical="center" shrinkToFit="1"/>
    </xf>
    <xf numFmtId="183" fontId="3" fillId="6" borderId="17" xfId="2" applyNumberFormat="1" applyFont="1" applyFill="1" applyBorder="1" applyAlignment="1">
      <alignment vertical="center" shrinkToFit="1"/>
    </xf>
    <xf numFmtId="189" fontId="6" fillId="6" borderId="35" xfId="2" applyNumberFormat="1" applyFont="1" applyFill="1" applyBorder="1" applyAlignment="1">
      <alignment horizontal="right" vertical="center" shrinkToFit="1"/>
    </xf>
    <xf numFmtId="190" fontId="3" fillId="6" borderId="36" xfId="2" applyNumberFormat="1" applyFont="1" applyFill="1" applyBorder="1" applyAlignment="1">
      <alignment horizontal="right" vertical="center" shrinkToFit="1"/>
    </xf>
    <xf numFmtId="178" fontId="3" fillId="6" borderId="101" xfId="2" applyNumberFormat="1" applyFont="1" applyFill="1" applyBorder="1" applyAlignment="1">
      <alignment vertical="center" shrinkToFit="1"/>
    </xf>
    <xf numFmtId="178" fontId="3" fillId="6" borderId="102" xfId="2" applyNumberFormat="1" applyFont="1" applyFill="1" applyBorder="1" applyAlignment="1">
      <alignment vertical="center" shrinkToFit="1"/>
    </xf>
    <xf numFmtId="178" fontId="3" fillId="6" borderId="103" xfId="2" applyNumberFormat="1" applyFont="1" applyFill="1" applyBorder="1" applyAlignment="1">
      <alignment vertical="center" shrinkToFit="1"/>
    </xf>
    <xf numFmtId="183" fontId="3" fillId="6" borderId="2" xfId="2" applyNumberFormat="1" applyFont="1" applyFill="1" applyBorder="1" applyAlignment="1">
      <alignment horizontal="right" vertical="center" shrinkToFit="1"/>
    </xf>
    <xf numFmtId="185" fontId="3" fillId="6" borderId="11" xfId="2" applyNumberFormat="1" applyFont="1" applyFill="1" applyBorder="1" applyAlignment="1">
      <alignment horizontal="right" vertical="center" shrinkToFit="1"/>
    </xf>
    <xf numFmtId="0" fontId="6" fillId="2" borderId="103" xfId="2" applyFont="1" applyFill="1" applyBorder="1" applyAlignment="1">
      <alignment horizontal="center" vertical="center"/>
    </xf>
    <xf numFmtId="0" fontId="4" fillId="0" borderId="31" xfId="2" applyFont="1" applyBorder="1" applyAlignment="1" applyProtection="1">
      <alignment horizontal="left" vertical="center"/>
      <protection locked="0"/>
    </xf>
    <xf numFmtId="0" fontId="37" fillId="0" borderId="0" xfId="2" applyFont="1" applyAlignment="1">
      <alignment vertical="center"/>
    </xf>
    <xf numFmtId="0" fontId="16" fillId="2" borderId="122" xfId="2" applyFont="1" applyFill="1" applyBorder="1" applyAlignment="1">
      <alignment horizontal="center" vertical="center"/>
    </xf>
    <xf numFmtId="184" fontId="3" fillId="0" borderId="96" xfId="2" applyNumberFormat="1" applyFont="1" applyBorder="1" applyAlignment="1" applyProtection="1">
      <alignment horizontal="center" vertical="center"/>
      <protection locked="0"/>
    </xf>
    <xf numFmtId="0" fontId="3" fillId="7" borderId="95" xfId="2" applyFont="1" applyFill="1" applyBorder="1" applyAlignment="1" applyProtection="1">
      <alignment vertical="center"/>
      <protection locked="0"/>
    </xf>
    <xf numFmtId="0" fontId="3" fillId="7" borderId="109" xfId="2" applyFont="1" applyFill="1" applyBorder="1" applyAlignment="1" applyProtection="1">
      <alignment vertical="center"/>
      <protection locked="0"/>
    </xf>
    <xf numFmtId="0" fontId="3" fillId="7" borderId="123" xfId="2" applyFont="1" applyFill="1" applyBorder="1" applyAlignment="1" applyProtection="1">
      <alignment vertical="center"/>
      <protection locked="0"/>
    </xf>
    <xf numFmtId="0" fontId="3" fillId="0" borderId="123" xfId="2" applyFont="1" applyBorder="1" applyAlignment="1" applyProtection="1">
      <alignment vertical="center"/>
      <protection locked="0"/>
    </xf>
    <xf numFmtId="0" fontId="10" fillId="2" borderId="21" xfId="2" applyFont="1" applyFill="1" applyBorder="1" applyAlignment="1">
      <alignment horizontal="right" vertical="center"/>
    </xf>
    <xf numFmtId="0" fontId="10" fillId="2" borderId="28" xfId="2" applyFont="1" applyFill="1" applyBorder="1" applyAlignment="1">
      <alignment horizontal="right" vertical="center"/>
    </xf>
    <xf numFmtId="0" fontId="34" fillId="7" borderId="0" xfId="2" applyFont="1" applyFill="1" applyAlignment="1">
      <alignment vertical="center"/>
    </xf>
    <xf numFmtId="0" fontId="34" fillId="0" borderId="0" xfId="2" applyFont="1" applyAlignment="1">
      <alignment vertical="center"/>
    </xf>
    <xf numFmtId="0" fontId="34" fillId="0" borderId="0" xfId="2" applyFont="1" applyAlignment="1">
      <alignment horizontal="right" vertical="center"/>
    </xf>
    <xf numFmtId="0" fontId="5" fillId="2" borderId="3" xfId="2" applyFont="1" applyFill="1" applyBorder="1" applyAlignment="1">
      <alignment vertical="center"/>
    </xf>
    <xf numFmtId="0" fontId="1" fillId="2" borderId="7" xfId="2" applyFill="1" applyBorder="1" applyAlignment="1">
      <alignment vertical="center"/>
    </xf>
    <xf numFmtId="197" fontId="34" fillId="8" borderId="0" xfId="2" applyNumberFormat="1" applyFont="1" applyFill="1" applyAlignment="1">
      <alignment vertical="center" shrinkToFit="1"/>
    </xf>
    <xf numFmtId="0" fontId="1" fillId="0" borderId="5" xfId="2" applyBorder="1" applyAlignment="1">
      <alignment vertical="center"/>
    </xf>
    <xf numFmtId="0" fontId="3" fillId="2" borderId="90" xfId="2" applyFont="1" applyFill="1" applyBorder="1" applyAlignment="1">
      <alignment horizontal="left" vertical="center"/>
    </xf>
    <xf numFmtId="0" fontId="3" fillId="2" borderId="91" xfId="2" applyFont="1" applyFill="1" applyBorder="1" applyAlignment="1">
      <alignment horizontal="left" vertical="center"/>
    </xf>
    <xf numFmtId="0" fontId="3" fillId="2" borderId="99" xfId="2" applyFont="1" applyFill="1" applyBorder="1" applyAlignment="1">
      <alignment horizontal="center" vertical="center"/>
    </xf>
    <xf numFmtId="0" fontId="3" fillId="2" borderId="78" xfId="2" applyFont="1" applyFill="1" applyBorder="1" applyAlignment="1">
      <alignment horizontal="center" vertical="center"/>
    </xf>
    <xf numFmtId="0" fontId="3" fillId="0" borderId="31" xfId="2" applyFont="1" applyBorder="1" applyAlignment="1" applyProtection="1">
      <alignment horizontal="left" vertical="center"/>
      <protection locked="0"/>
    </xf>
    <xf numFmtId="184" fontId="3" fillId="8" borderId="41" xfId="2" applyNumberFormat="1" applyFont="1" applyFill="1" applyBorder="1" applyAlignment="1">
      <alignment horizontal="center" vertical="center"/>
    </xf>
    <xf numFmtId="184" fontId="3" fillId="8" borderId="44" xfId="2" applyNumberFormat="1" applyFont="1" applyFill="1" applyBorder="1" applyAlignment="1">
      <alignment horizontal="center" vertical="center"/>
    </xf>
    <xf numFmtId="184" fontId="3" fillId="8" borderId="44" xfId="2" applyNumberFormat="1" applyFont="1" applyFill="1" applyBorder="1" applyAlignment="1" applyProtection="1">
      <alignment horizontal="center" vertical="center"/>
      <protection locked="0"/>
    </xf>
    <xf numFmtId="0" fontId="6" fillId="2" borderId="78" xfId="2" applyFont="1" applyFill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" fillId="0" borderId="74" xfId="2" applyBorder="1" applyAlignment="1">
      <alignment vertical="center"/>
    </xf>
    <xf numFmtId="193" fontId="3" fillId="0" borderId="74" xfId="2" applyNumberFormat="1" applyFont="1" applyBorder="1" applyAlignment="1" applyProtection="1">
      <alignment horizontal="center" vertical="center"/>
      <protection locked="0"/>
    </xf>
    <xf numFmtId="0" fontId="16" fillId="0" borderId="74" xfId="2" applyFont="1" applyBorder="1" applyAlignment="1">
      <alignment horizontal="left" vertical="top"/>
    </xf>
    <xf numFmtId="191" fontId="3" fillId="0" borderId="74" xfId="2" applyNumberFormat="1" applyFont="1" applyBorder="1" applyAlignment="1">
      <alignment horizontal="right" vertical="center"/>
    </xf>
    <xf numFmtId="0" fontId="1" fillId="0" borderId="74" xfId="2" applyBorder="1" applyAlignment="1">
      <alignment horizontal="center" vertical="center"/>
    </xf>
    <xf numFmtId="0" fontId="11" fillId="0" borderId="74" xfId="2" applyFont="1" applyBorder="1" applyAlignment="1">
      <alignment horizontal="left"/>
    </xf>
    <xf numFmtId="0" fontId="3" fillId="0" borderId="12" xfId="2" applyFont="1" applyBorder="1" applyAlignment="1">
      <alignment horizontal="center" vertical="center"/>
    </xf>
    <xf numFmtId="0" fontId="1" fillId="0" borderId="76" xfId="2" applyBorder="1" applyAlignment="1">
      <alignment horizontal="center" vertical="center"/>
    </xf>
    <xf numFmtId="0" fontId="10" fillId="0" borderId="45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9" fillId="0" borderId="6" xfId="2" applyFont="1" applyBorder="1"/>
    <xf numFmtId="0" fontId="10" fillId="0" borderId="6" xfId="2" applyFont="1" applyBorder="1" applyAlignment="1">
      <alignment horizontal="center" vertical="center"/>
    </xf>
    <xf numFmtId="0" fontId="1" fillId="0" borderId="45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12" xfId="2" applyBorder="1" applyAlignment="1" applyProtection="1">
      <alignment vertical="center"/>
      <protection locked="0"/>
    </xf>
    <xf numFmtId="0" fontId="1" fillId="0" borderId="76" xfId="2" applyBorder="1" applyAlignment="1" applyProtection="1">
      <alignment vertical="center"/>
      <protection locked="0"/>
    </xf>
    <xf numFmtId="0" fontId="18" fillId="0" borderId="6" xfId="2" applyFont="1" applyBorder="1" applyAlignment="1">
      <alignment vertical="center"/>
    </xf>
    <xf numFmtId="0" fontId="34" fillId="0" borderId="6" xfId="2" applyFont="1" applyBorder="1" applyAlignment="1">
      <alignment vertical="center"/>
    </xf>
    <xf numFmtId="0" fontId="19" fillId="0" borderId="45" xfId="2" applyFont="1" applyBorder="1" applyAlignment="1">
      <alignment horizontal="right" vertical="center"/>
    </xf>
    <xf numFmtId="0" fontId="22" fillId="0" borderId="6" xfId="2" applyFont="1" applyBorder="1" applyAlignment="1">
      <alignment horizontal="center" vertical="center"/>
    </xf>
    <xf numFmtId="0" fontId="22" fillId="0" borderId="6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23" fillId="0" borderId="5" xfId="2" applyFont="1" applyBorder="1" applyAlignment="1">
      <alignment vertical="top"/>
    </xf>
    <xf numFmtId="0" fontId="23" fillId="0" borderId="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top"/>
    </xf>
    <xf numFmtId="0" fontId="1" fillId="0" borderId="15" xfId="2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2" applyBorder="1" applyAlignment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vertical="top"/>
    </xf>
    <xf numFmtId="0" fontId="19" fillId="8" borderId="0" xfId="2" applyFont="1" applyFill="1" applyAlignment="1">
      <alignment horizontal="right" vertical="center"/>
    </xf>
    <xf numFmtId="0" fontId="1" fillId="6" borderId="86" xfId="2" applyFill="1" applyBorder="1" applyAlignment="1">
      <alignment horizontal="right" vertical="center" shrinkToFit="1"/>
    </xf>
    <xf numFmtId="0" fontId="3" fillId="0" borderId="40" xfId="2" applyFont="1" applyBorder="1" applyAlignment="1" applyProtection="1">
      <alignment horizontal="right" vertical="center"/>
      <protection locked="0"/>
    </xf>
    <xf numFmtId="186" fontId="3" fillId="0" borderId="25" xfId="2" applyNumberFormat="1" applyFont="1" applyBorder="1" applyAlignment="1" applyProtection="1">
      <alignment horizontal="right" vertical="center"/>
      <protection locked="0"/>
    </xf>
    <xf numFmtId="0" fontId="3" fillId="0" borderId="85" xfId="0" applyFont="1" applyBorder="1" applyAlignment="1" applyProtection="1">
      <alignment horizontal="left" vertical="center" shrinkToFit="1"/>
      <protection locked="0"/>
    </xf>
    <xf numFmtId="181" fontId="3" fillId="0" borderId="24" xfId="2" applyNumberFormat="1" applyFont="1" applyBorder="1" applyAlignment="1" applyProtection="1">
      <alignment horizontal="center" vertical="center" shrinkToFit="1"/>
      <protection locked="0"/>
    </xf>
    <xf numFmtId="0" fontId="3" fillId="0" borderId="41" xfId="2" applyFont="1" applyBorder="1" applyAlignment="1" applyProtection="1">
      <alignment horizontal="center" vertical="center" shrinkToFit="1"/>
      <protection locked="0"/>
    </xf>
    <xf numFmtId="0" fontId="3" fillId="0" borderId="32" xfId="2" applyFont="1" applyBorder="1" applyAlignment="1" applyProtection="1">
      <alignment horizontal="left" vertical="center" shrinkToFit="1"/>
      <protection locked="0"/>
    </xf>
    <xf numFmtId="0" fontId="3" fillId="0" borderId="31" xfId="2" applyFont="1" applyBorder="1" applyAlignment="1" applyProtection="1">
      <alignment horizontal="center" vertical="center" shrinkToFit="1"/>
      <protection locked="0"/>
    </xf>
    <xf numFmtId="0" fontId="3" fillId="0" borderId="44" xfId="2" applyFont="1" applyBorder="1" applyAlignment="1" applyProtection="1">
      <alignment horizontal="center" vertical="center" shrinkToFit="1"/>
      <protection locked="0"/>
    </xf>
    <xf numFmtId="181" fontId="3" fillId="0" borderId="31" xfId="2" applyNumberFormat="1" applyFont="1" applyBorder="1" applyAlignment="1" applyProtection="1">
      <alignment horizontal="center" vertical="center" shrinkToFit="1"/>
      <protection locked="0"/>
    </xf>
    <xf numFmtId="0" fontId="3" fillId="0" borderId="67" xfId="2" applyFont="1" applyBorder="1" applyAlignment="1" applyProtection="1">
      <alignment horizontal="left" vertical="center" shrinkToFit="1"/>
      <protection locked="0"/>
    </xf>
    <xf numFmtId="181" fontId="3" fillId="0" borderId="71" xfId="2" applyNumberFormat="1" applyFont="1" applyBorder="1" applyAlignment="1" applyProtection="1">
      <alignment horizontal="center" vertical="center" shrinkToFit="1"/>
      <protection locked="0"/>
    </xf>
    <xf numFmtId="0" fontId="3" fillId="0" borderId="68" xfId="2" applyFont="1" applyBorder="1" applyAlignment="1" applyProtection="1">
      <alignment horizontal="center" vertical="center" shrinkToFit="1"/>
      <protection locked="0"/>
    </xf>
    <xf numFmtId="0" fontId="7" fillId="2" borderId="16" xfId="2" applyFont="1" applyFill="1" applyBorder="1" applyAlignment="1">
      <alignment vertical="center" shrinkToFit="1"/>
    </xf>
    <xf numFmtId="179" fontId="3" fillId="2" borderId="54" xfId="2" applyNumberFormat="1" applyFont="1" applyFill="1" applyBorder="1" applyAlignment="1">
      <alignment horizontal="center" vertical="center" shrinkToFit="1"/>
    </xf>
    <xf numFmtId="179" fontId="11" fillId="2" borderId="17" xfId="2" applyNumberFormat="1" applyFont="1" applyFill="1" applyBorder="1" applyAlignment="1" applyProtection="1">
      <alignment horizontal="center" vertical="center" shrinkToFit="1"/>
      <protection locked="0"/>
    </xf>
    <xf numFmtId="179" fontId="11" fillId="2" borderId="26" xfId="2" applyNumberFormat="1" applyFont="1" applyFill="1" applyBorder="1" applyAlignment="1" applyProtection="1">
      <alignment horizontal="center" vertical="center" shrinkToFit="1"/>
      <protection locked="0"/>
    </xf>
    <xf numFmtId="179" fontId="11" fillId="2" borderId="27" xfId="2" applyNumberFormat="1" applyFont="1" applyFill="1" applyBorder="1" applyAlignment="1" applyProtection="1">
      <alignment horizontal="center" vertical="center" shrinkToFit="1"/>
      <protection locked="0"/>
    </xf>
    <xf numFmtId="191" fontId="21" fillId="8" borderId="5" xfId="2" applyNumberFormat="1" applyFont="1" applyFill="1" applyBorder="1" applyAlignment="1">
      <alignment horizontal="center" vertical="center"/>
    </xf>
    <xf numFmtId="196" fontId="3" fillId="10" borderId="91" xfId="2" applyNumberFormat="1" applyFont="1" applyFill="1" applyBorder="1" applyAlignment="1">
      <alignment horizontal="right" vertical="center" shrinkToFit="1"/>
    </xf>
    <xf numFmtId="0" fontId="1" fillId="2" borderId="42" xfId="2" applyFill="1" applyBorder="1" applyAlignment="1">
      <alignment horizontal="center" vertical="center"/>
    </xf>
    <xf numFmtId="0" fontId="1" fillId="2" borderId="43" xfId="2" applyFill="1" applyBorder="1" applyAlignment="1">
      <alignment horizontal="center" vertical="center"/>
    </xf>
    <xf numFmtId="183" fontId="3" fillId="10" borderId="12" xfId="2" applyNumberFormat="1" applyFont="1" applyFill="1" applyBorder="1" applyAlignment="1">
      <alignment horizontal="right" vertical="center"/>
    </xf>
    <xf numFmtId="183" fontId="3" fillId="10" borderId="74" xfId="2" applyNumberFormat="1" applyFont="1" applyFill="1" applyBorder="1" applyAlignment="1">
      <alignment horizontal="right" vertical="center"/>
    </xf>
    <xf numFmtId="183" fontId="3" fillId="10" borderId="76" xfId="2" applyNumberFormat="1" applyFont="1" applyFill="1" applyBorder="1" applyAlignment="1">
      <alignment horizontal="right" vertical="center"/>
    </xf>
    <xf numFmtId="183" fontId="3" fillId="10" borderId="88" xfId="2" applyNumberFormat="1" applyFont="1" applyFill="1" applyBorder="1" applyAlignment="1">
      <alignment horizontal="right" vertical="center"/>
    </xf>
    <xf numFmtId="183" fontId="3" fillId="10" borderId="118" xfId="2" applyNumberFormat="1" applyFont="1" applyFill="1" applyBorder="1" applyAlignment="1">
      <alignment horizontal="right" vertical="center"/>
    </xf>
    <xf numFmtId="183" fontId="3" fillId="10" borderId="115" xfId="2" applyNumberFormat="1" applyFont="1" applyFill="1" applyBorder="1" applyAlignment="1">
      <alignment horizontal="right" vertical="center"/>
    </xf>
    <xf numFmtId="3" fontId="3" fillId="6" borderId="12" xfId="2" applyNumberFormat="1" applyFont="1" applyFill="1" applyBorder="1" applyAlignment="1">
      <alignment horizontal="right" vertical="center"/>
    </xf>
    <xf numFmtId="3" fontId="3" fillId="6" borderId="74" xfId="2" applyNumberFormat="1" applyFont="1" applyFill="1" applyBorder="1" applyAlignment="1">
      <alignment horizontal="right" vertical="center"/>
    </xf>
    <xf numFmtId="0" fontId="3" fillId="0" borderId="29" xfId="2" applyFont="1" applyBorder="1" applyAlignment="1" applyProtection="1">
      <alignment horizontal="center" vertical="center"/>
      <protection locked="0"/>
    </xf>
    <xf numFmtId="0" fontId="3" fillId="7" borderId="65" xfId="2" applyFont="1" applyFill="1" applyBorder="1" applyAlignment="1" applyProtection="1">
      <alignment horizontal="left" vertical="center" shrinkToFit="1"/>
      <protection locked="0"/>
    </xf>
    <xf numFmtId="184" fontId="3" fillId="7" borderId="31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44" xfId="2" applyFont="1" applyFill="1" applyBorder="1" applyAlignment="1" applyProtection="1">
      <alignment horizontal="center" vertical="center" shrinkToFit="1"/>
      <protection locked="0"/>
    </xf>
    <xf numFmtId="0" fontId="34" fillId="8" borderId="0" xfId="2" applyFont="1" applyFill="1" applyAlignment="1">
      <alignment horizontal="right" vertical="center"/>
    </xf>
    <xf numFmtId="197" fontId="19" fillId="8" borderId="0" xfId="2" applyNumberFormat="1" applyFont="1" applyFill="1" applyAlignment="1">
      <alignment horizontal="right" shrinkToFit="1"/>
    </xf>
    <xf numFmtId="194" fontId="19" fillId="0" borderId="50" xfId="2" applyNumberFormat="1" applyFont="1" applyBorder="1" applyAlignment="1" applyProtection="1">
      <alignment horizontal="center" vertical="center"/>
      <protection locked="0"/>
    </xf>
    <xf numFmtId="194" fontId="19" fillId="0" borderId="80" xfId="2" applyNumberFormat="1" applyFont="1" applyBorder="1" applyAlignment="1" applyProtection="1">
      <alignment horizontal="center" vertical="center"/>
      <protection locked="0"/>
    </xf>
    <xf numFmtId="194" fontId="19" fillId="0" borderId="45" xfId="2" applyNumberFormat="1" applyFont="1" applyBorder="1" applyAlignment="1" applyProtection="1">
      <alignment horizontal="center" vertical="center"/>
      <protection locked="0"/>
    </xf>
    <xf numFmtId="194" fontId="19" fillId="0" borderId="0" xfId="2" applyNumberFormat="1" applyFont="1" applyAlignment="1" applyProtection="1">
      <alignment horizontal="center" vertical="center"/>
      <protection locked="0"/>
    </xf>
    <xf numFmtId="3" fontId="3" fillId="6" borderId="30" xfId="2" applyNumberFormat="1" applyFont="1" applyFill="1" applyBorder="1" applyAlignment="1">
      <alignment horizontal="right" vertical="center"/>
    </xf>
    <xf numFmtId="3" fontId="3" fillId="6" borderId="28" xfId="2" applyNumberFormat="1" applyFont="1" applyFill="1" applyBorder="1" applyAlignment="1">
      <alignment horizontal="right" vertical="center"/>
    </xf>
    <xf numFmtId="183" fontId="3" fillId="10" borderId="3" xfId="2" applyNumberFormat="1" applyFont="1" applyFill="1" applyBorder="1" applyAlignment="1">
      <alignment horizontal="right" vertical="center"/>
    </xf>
    <xf numFmtId="183" fontId="3" fillId="10" borderId="84" xfId="2" applyNumberFormat="1" applyFont="1" applyFill="1" applyBorder="1" applyAlignment="1">
      <alignment horizontal="right" vertical="center"/>
    </xf>
    <xf numFmtId="183" fontId="3" fillId="10" borderId="4" xfId="2" applyNumberFormat="1" applyFont="1" applyFill="1" applyBorder="1" applyAlignment="1">
      <alignment horizontal="right" vertical="center"/>
    </xf>
    <xf numFmtId="0" fontId="1" fillId="6" borderId="68" xfId="2" applyFill="1" applyBorder="1" applyAlignment="1">
      <alignment horizontal="center" vertical="center"/>
    </xf>
    <xf numFmtId="0" fontId="3" fillId="2" borderId="120" xfId="2" applyFont="1" applyFill="1" applyBorder="1" applyAlignment="1">
      <alignment horizontal="left" vertical="center"/>
    </xf>
    <xf numFmtId="0" fontId="3" fillId="2" borderId="82" xfId="2" applyFont="1" applyFill="1" applyBorder="1" applyAlignment="1">
      <alignment horizontal="left" vertical="center"/>
    </xf>
    <xf numFmtId="0" fontId="3" fillId="2" borderId="121" xfId="2" applyFont="1" applyFill="1" applyBorder="1" applyAlignment="1">
      <alignment horizontal="left" vertical="center"/>
    </xf>
    <xf numFmtId="0" fontId="3" fillId="2" borderId="33" xfId="2" applyFont="1" applyFill="1" applyBorder="1" applyAlignment="1">
      <alignment horizontal="left" vertical="center"/>
    </xf>
    <xf numFmtId="0" fontId="3" fillId="2" borderId="28" xfId="2" applyFont="1" applyFill="1" applyBorder="1" applyAlignment="1">
      <alignment horizontal="left" vertical="center"/>
    </xf>
    <xf numFmtId="0" fontId="3" fillId="2" borderId="100" xfId="2" applyFont="1" applyFill="1" applyBorder="1" applyAlignment="1">
      <alignment horizontal="left" vertical="center"/>
    </xf>
    <xf numFmtId="193" fontId="3" fillId="2" borderId="33" xfId="2" applyNumberFormat="1" applyFont="1" applyFill="1" applyBorder="1" applyAlignment="1">
      <alignment horizontal="right" vertical="center"/>
    </xf>
    <xf numFmtId="0" fontId="15" fillId="3" borderId="2" xfId="2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3" fontId="19" fillId="8" borderId="0" xfId="2" applyNumberFormat="1" applyFont="1" applyFill="1" applyAlignment="1">
      <alignment horizontal="right" vertical="center"/>
    </xf>
    <xf numFmtId="0" fontId="3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5" xfId="2" applyFont="1" applyBorder="1" applyAlignment="1" applyProtection="1">
      <alignment horizontal="left" wrapText="1"/>
      <protection hidden="1"/>
    </xf>
    <xf numFmtId="0" fontId="7" fillId="0" borderId="5" xfId="2" applyFont="1" applyBorder="1" applyAlignment="1" applyProtection="1">
      <alignment horizontal="left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5" fillId="0" borderId="45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6" xfId="2" applyFont="1" applyBorder="1" applyAlignment="1">
      <alignment horizontal="center" vertical="center"/>
    </xf>
    <xf numFmtId="192" fontId="19" fillId="0" borderId="30" xfId="2" applyNumberFormat="1" applyFont="1" applyBorder="1" applyAlignment="1" applyProtection="1">
      <alignment horizontal="center" vertical="center"/>
      <protection locked="0"/>
    </xf>
    <xf numFmtId="192" fontId="19" fillId="0" borderId="28" xfId="2" applyNumberFormat="1" applyFont="1" applyBorder="1" applyAlignment="1" applyProtection="1">
      <alignment horizontal="center" vertical="center"/>
      <protection locked="0"/>
    </xf>
    <xf numFmtId="192" fontId="19" fillId="0" borderId="78" xfId="2" applyNumberFormat="1" applyFont="1" applyBorder="1" applyAlignment="1" applyProtection="1">
      <alignment horizontal="center" vertical="center"/>
      <protection locked="0"/>
    </xf>
    <xf numFmtId="192" fontId="19" fillId="0" borderId="89" xfId="2" applyNumberFormat="1" applyFont="1" applyBorder="1" applyAlignment="1" applyProtection="1">
      <alignment horizontal="center" vertical="center"/>
      <protection locked="0"/>
    </xf>
    <xf numFmtId="192" fontId="19" fillId="0" borderId="82" xfId="2" applyNumberFormat="1" applyFont="1" applyBorder="1" applyAlignment="1" applyProtection="1">
      <alignment horizontal="center" vertical="center"/>
      <protection locked="0"/>
    </xf>
    <xf numFmtId="192" fontId="19" fillId="0" borderId="83" xfId="2" applyNumberFormat="1" applyFont="1" applyBorder="1" applyAlignment="1" applyProtection="1">
      <alignment horizontal="center" vertical="center"/>
      <protection locked="0"/>
    </xf>
    <xf numFmtId="0" fontId="3" fillId="2" borderId="31" xfId="2" applyFont="1" applyFill="1" applyBorder="1" applyAlignment="1">
      <alignment horizontal="left" vertical="center"/>
    </xf>
    <xf numFmtId="182" fontId="3" fillId="6" borderId="28" xfId="2" applyNumberFormat="1" applyFont="1" applyFill="1" applyBorder="1" applyAlignment="1">
      <alignment horizontal="right" vertical="center"/>
    </xf>
    <xf numFmtId="183" fontId="3" fillId="6" borderId="28" xfId="2" applyNumberFormat="1" applyFont="1" applyFill="1" applyBorder="1" applyAlignment="1">
      <alignment horizontal="right" vertical="center"/>
    </xf>
    <xf numFmtId="195" fontId="3" fillId="8" borderId="28" xfId="2" applyNumberFormat="1" applyFont="1" applyFill="1" applyBorder="1" applyAlignment="1" applyProtection="1">
      <alignment horizontal="right" vertical="center"/>
      <protection locked="0"/>
    </xf>
    <xf numFmtId="31" fontId="10" fillId="8" borderId="0" xfId="2" applyNumberFormat="1" applyFont="1" applyFill="1" applyAlignment="1" applyProtection="1">
      <alignment horizontal="right" vertical="center" shrinkToFit="1"/>
      <protection locked="0"/>
    </xf>
    <xf numFmtId="0" fontId="10" fillId="8" borderId="0" xfId="2" applyFont="1" applyFill="1" applyAlignment="1" applyProtection="1">
      <alignment horizontal="right" vertical="center" shrinkToFit="1"/>
      <protection locked="0"/>
    </xf>
    <xf numFmtId="0" fontId="11" fillId="0" borderId="47" xfId="2" applyFont="1" applyBorder="1" applyAlignment="1">
      <alignment horizontal="center" vertical="center"/>
    </xf>
    <xf numFmtId="0" fontId="11" fillId="0" borderId="117" xfId="2" applyFont="1" applyBorder="1" applyAlignment="1">
      <alignment horizontal="center" vertical="center"/>
    </xf>
    <xf numFmtId="0" fontId="11" fillId="0" borderId="116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7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92" xfId="2" applyFont="1" applyBorder="1" applyAlignment="1">
      <alignment horizontal="center" vertical="center"/>
    </xf>
    <xf numFmtId="0" fontId="11" fillId="0" borderId="93" xfId="2" applyFont="1" applyBorder="1" applyAlignment="1">
      <alignment horizontal="center" vertical="center"/>
    </xf>
    <xf numFmtId="0" fontId="14" fillId="9" borderId="114" xfId="2" applyFont="1" applyFill="1" applyBorder="1" applyAlignment="1">
      <alignment horizontal="center" vertical="center" textRotation="255"/>
    </xf>
    <xf numFmtId="0" fontId="14" fillId="9" borderId="6" xfId="2" applyFont="1" applyFill="1" applyBorder="1" applyAlignment="1">
      <alignment horizontal="center" vertical="center" textRotation="255"/>
    </xf>
    <xf numFmtId="0" fontId="14" fillId="9" borderId="93" xfId="2" applyFont="1" applyFill="1" applyBorder="1" applyAlignment="1">
      <alignment horizontal="center" vertical="center" textRotation="255"/>
    </xf>
    <xf numFmtId="191" fontId="38" fillId="8" borderId="5" xfId="2" applyNumberFormat="1" applyFont="1" applyFill="1" applyBorder="1" applyAlignment="1">
      <alignment horizontal="center" vertical="center"/>
    </xf>
    <xf numFmtId="191" fontId="38" fillId="8" borderId="0" xfId="2" applyNumberFormat="1" applyFont="1" applyFill="1" applyAlignment="1">
      <alignment horizontal="center" vertical="center"/>
    </xf>
    <xf numFmtId="0" fontId="1" fillId="0" borderId="0" xfId="2" applyAlignment="1">
      <alignment horizontal="right" vertical="center" textRotation="255"/>
    </xf>
    <xf numFmtId="192" fontId="1" fillId="0" borderId="3" xfId="2" applyNumberFormat="1" applyBorder="1" applyAlignment="1">
      <alignment horizontal="center" vertical="center" shrinkToFit="1"/>
    </xf>
    <xf numFmtId="192" fontId="1" fillId="0" borderId="4" xfId="2" applyNumberFormat="1" applyBorder="1" applyAlignment="1">
      <alignment horizontal="center" vertical="center" shrinkToFit="1"/>
    </xf>
    <xf numFmtId="0" fontId="1" fillId="0" borderId="3" xfId="2" applyBorder="1" applyAlignment="1" applyProtection="1">
      <alignment horizontal="center" vertical="center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34" fillId="0" borderId="0" xfId="2" applyFont="1" applyAlignment="1">
      <alignment horizontal="right"/>
    </xf>
    <xf numFmtId="0" fontId="34" fillId="0" borderId="0" xfId="2" applyFont="1" applyAlignment="1">
      <alignment horizontal="center" vertical="center"/>
    </xf>
    <xf numFmtId="187" fontId="3" fillId="8" borderId="28" xfId="2" applyNumberFormat="1" applyFont="1" applyFill="1" applyBorder="1" applyAlignment="1">
      <alignment horizontal="right" vertical="center"/>
    </xf>
    <xf numFmtId="192" fontId="27" fillId="8" borderId="0" xfId="2" applyNumberFormat="1" applyFont="1" applyFill="1" applyAlignment="1">
      <alignment horizontal="center" vertical="center"/>
    </xf>
    <xf numFmtId="0" fontId="27" fillId="8" borderId="0" xfId="2" applyFont="1" applyFill="1" applyAlignment="1">
      <alignment horizontal="center" vertical="center"/>
    </xf>
    <xf numFmtId="183" fontId="3" fillId="10" borderId="23" xfId="2" applyNumberFormat="1" applyFont="1" applyFill="1" applyBorder="1" applyAlignment="1">
      <alignment horizontal="right" vertical="center"/>
    </xf>
    <xf numFmtId="183" fontId="3" fillId="10" borderId="21" xfId="2" applyNumberFormat="1" applyFont="1" applyFill="1" applyBorder="1" applyAlignment="1">
      <alignment horizontal="right" vertical="center"/>
    </xf>
    <xf numFmtId="183" fontId="3" fillId="10" borderId="91" xfId="2" applyNumberFormat="1" applyFont="1" applyFill="1" applyBorder="1" applyAlignment="1">
      <alignment horizontal="right" vertical="center"/>
    </xf>
    <xf numFmtId="183" fontId="3" fillId="10" borderId="89" xfId="2" applyNumberFormat="1" applyFont="1" applyFill="1" applyBorder="1" applyAlignment="1">
      <alignment horizontal="right" vertical="center"/>
    </xf>
    <xf numFmtId="183" fontId="3" fillId="10" borderId="82" xfId="2" applyNumberFormat="1" applyFont="1" applyFill="1" applyBorder="1" applyAlignment="1">
      <alignment horizontal="right" vertical="center"/>
    </xf>
    <xf numFmtId="183" fontId="3" fillId="10" borderId="83" xfId="2" applyNumberFormat="1" applyFont="1" applyFill="1" applyBorder="1" applyAlignment="1">
      <alignment horizontal="right" vertical="center"/>
    </xf>
    <xf numFmtId="187" fontId="3" fillId="8" borderId="28" xfId="2" applyNumberFormat="1" applyFont="1" applyFill="1" applyBorder="1" applyAlignment="1" applyProtection="1">
      <alignment horizontal="right" vertical="center"/>
      <protection locked="0"/>
    </xf>
    <xf numFmtId="0" fontId="3" fillId="2" borderId="28" xfId="2" applyFont="1" applyFill="1" applyBorder="1" applyAlignment="1">
      <alignment horizontal="right" vertical="center"/>
    </xf>
    <xf numFmtId="0" fontId="3" fillId="2" borderId="79" xfId="2" applyFont="1" applyFill="1" applyBorder="1" applyAlignment="1">
      <alignment horizontal="right" vertical="center"/>
    </xf>
    <xf numFmtId="0" fontId="3" fillId="2" borderId="25" xfId="2" applyFont="1" applyFill="1" applyBorder="1" applyAlignment="1">
      <alignment horizontal="left" vertical="center"/>
    </xf>
    <xf numFmtId="0" fontId="3" fillId="2" borderId="84" xfId="2" applyFont="1" applyFill="1" applyBorder="1" applyAlignment="1">
      <alignment horizontal="center" vertical="center"/>
    </xf>
    <xf numFmtId="196" fontId="3" fillId="10" borderId="84" xfId="2" applyNumberFormat="1" applyFont="1" applyFill="1" applyBorder="1" applyAlignment="1">
      <alignment horizontal="right" vertical="center" shrinkToFit="1"/>
    </xf>
    <xf numFmtId="196" fontId="3" fillId="10" borderId="4" xfId="2" applyNumberFormat="1" applyFont="1" applyFill="1" applyBorder="1" applyAlignment="1">
      <alignment horizontal="right" vertical="center" shrinkToFit="1"/>
    </xf>
    <xf numFmtId="0" fontId="3" fillId="10" borderId="10" xfId="2" applyFont="1" applyFill="1" applyBorder="1" applyAlignment="1">
      <alignment horizontal="left" vertical="center" wrapText="1"/>
    </xf>
    <xf numFmtId="0" fontId="3" fillId="10" borderId="8" xfId="2" applyFont="1" applyFill="1" applyBorder="1" applyAlignment="1">
      <alignment horizontal="left" vertical="center" wrapText="1"/>
    </xf>
    <xf numFmtId="0" fontId="3" fillId="10" borderId="9" xfId="2" applyFont="1" applyFill="1" applyBorder="1" applyAlignment="1">
      <alignment horizontal="left" vertical="center" wrapText="1"/>
    </xf>
    <xf numFmtId="0" fontId="3" fillId="2" borderId="88" xfId="2" applyFont="1" applyFill="1" applyBorder="1" applyAlignment="1">
      <alignment horizontal="left" vertical="center" wrapText="1"/>
    </xf>
    <xf numFmtId="0" fontId="3" fillId="2" borderId="118" xfId="2" applyFont="1" applyFill="1" applyBorder="1" applyAlignment="1">
      <alignment horizontal="left" vertical="center" wrapText="1"/>
    </xf>
    <xf numFmtId="0" fontId="3" fillId="2" borderId="115" xfId="2" applyFont="1" applyFill="1" applyBorder="1" applyAlignment="1">
      <alignment horizontal="left" vertical="center" wrapText="1"/>
    </xf>
    <xf numFmtId="0" fontId="3" fillId="2" borderId="48" xfId="2" applyFont="1" applyFill="1" applyBorder="1" applyAlignment="1">
      <alignment horizontal="left" vertical="center" wrapText="1"/>
    </xf>
    <xf numFmtId="0" fontId="3" fillId="2" borderId="119" xfId="2" applyFont="1" applyFill="1" applyBorder="1" applyAlignment="1">
      <alignment horizontal="left" vertical="center" wrapText="1"/>
    </xf>
    <xf numFmtId="0" fontId="3" fillId="2" borderId="114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84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193" fontId="3" fillId="2" borderId="90" xfId="2" applyNumberFormat="1" applyFont="1" applyFill="1" applyBorder="1" applyAlignment="1">
      <alignment horizontal="right" vertical="center"/>
    </xf>
    <xf numFmtId="183" fontId="3" fillId="6" borderId="75" xfId="2" applyNumberFormat="1" applyFont="1" applyFill="1" applyBorder="1" applyAlignment="1">
      <alignment horizontal="right" vertical="center"/>
    </xf>
    <xf numFmtId="0" fontId="1" fillId="2" borderId="67" xfId="2" applyFill="1" applyBorder="1" applyAlignment="1">
      <alignment horizontal="center" vertical="center"/>
    </xf>
    <xf numFmtId="0" fontId="1" fillId="6" borderId="71" xfId="2" applyFill="1" applyBorder="1" applyAlignment="1">
      <alignment horizontal="center" vertical="center"/>
    </xf>
    <xf numFmtId="0" fontId="25" fillId="7" borderId="71" xfId="1" applyFill="1" applyBorder="1" applyAlignment="1" applyProtection="1">
      <alignment horizontal="center" vertical="center"/>
      <protection locked="0"/>
    </xf>
    <xf numFmtId="0" fontId="1" fillId="2" borderId="71" xfId="2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183" fontId="3" fillId="10" borderId="47" xfId="2" applyNumberFormat="1" applyFont="1" applyFill="1" applyBorder="1" applyAlignment="1">
      <alignment horizontal="right" vertical="center"/>
    </xf>
    <xf numFmtId="183" fontId="3" fillId="10" borderId="117" xfId="2" applyNumberFormat="1" applyFont="1" applyFill="1" applyBorder="1" applyAlignment="1">
      <alignment horizontal="right" vertical="center"/>
    </xf>
    <xf numFmtId="183" fontId="3" fillId="10" borderId="116" xfId="2" applyNumberFormat="1" applyFont="1" applyFill="1" applyBorder="1" applyAlignment="1">
      <alignment horizontal="right" vertical="center"/>
    </xf>
    <xf numFmtId="0" fontId="31" fillId="3" borderId="48" xfId="2" applyFont="1" applyFill="1" applyBorder="1" applyAlignment="1">
      <alignment horizontal="center" vertical="center"/>
    </xf>
    <xf numFmtId="0" fontId="31" fillId="3" borderId="119" xfId="2" applyFont="1" applyFill="1" applyBorder="1" applyAlignment="1">
      <alignment horizontal="center" vertical="center"/>
    </xf>
    <xf numFmtId="0" fontId="31" fillId="3" borderId="114" xfId="2" applyFont="1" applyFill="1" applyBorder="1" applyAlignment="1">
      <alignment horizontal="center" vertical="center"/>
    </xf>
    <xf numFmtId="0" fontId="31" fillId="3" borderId="37" xfId="2" applyFont="1" applyFill="1" applyBorder="1" applyAlignment="1">
      <alignment horizontal="center" vertical="center"/>
    </xf>
    <xf numFmtId="0" fontId="31" fillId="3" borderId="92" xfId="2" applyFont="1" applyFill="1" applyBorder="1" applyAlignment="1">
      <alignment horizontal="center" vertical="center"/>
    </xf>
    <xf numFmtId="0" fontId="31" fillId="3" borderId="93" xfId="2" applyFont="1" applyFill="1" applyBorder="1" applyAlignment="1">
      <alignment horizontal="center" vertical="center"/>
    </xf>
    <xf numFmtId="192" fontId="27" fillId="8" borderId="0" xfId="2" applyNumberFormat="1" applyFont="1" applyFill="1" applyAlignment="1" applyProtection="1">
      <alignment horizontal="center"/>
      <protection locked="0"/>
    </xf>
    <xf numFmtId="0" fontId="34" fillId="0" borderId="5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hidden="1"/>
    </xf>
    <xf numFmtId="0" fontId="1" fillId="2" borderId="85" xfId="2" applyFill="1" applyBorder="1" applyAlignment="1">
      <alignment horizontal="center" vertical="center"/>
    </xf>
    <xf numFmtId="192" fontId="14" fillId="6" borderId="24" xfId="2" applyNumberFormat="1" applyFont="1" applyFill="1" applyBorder="1" applyAlignment="1">
      <alignment horizontal="center" vertical="center"/>
    </xf>
    <xf numFmtId="0" fontId="1" fillId="6" borderId="24" xfId="2" applyFill="1" applyBorder="1" applyAlignment="1">
      <alignment horizontal="center" vertical="center"/>
    </xf>
    <xf numFmtId="0" fontId="1" fillId="2" borderId="41" xfId="2" applyFill="1" applyBorder="1" applyAlignment="1">
      <alignment horizontal="center" vertical="center"/>
    </xf>
    <xf numFmtId="0" fontId="23" fillId="0" borderId="0" xfId="2" applyFont="1" applyAlignment="1">
      <alignment horizontal="left"/>
    </xf>
    <xf numFmtId="0" fontId="23" fillId="0" borderId="6" xfId="2" applyFont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3" fillId="2" borderId="81" xfId="2" applyFont="1" applyFill="1" applyBorder="1" applyAlignment="1">
      <alignment horizontal="right" vertical="center"/>
    </xf>
    <xf numFmtId="183" fontId="3" fillId="6" borderId="21" xfId="2" applyNumberFormat="1" applyFont="1" applyFill="1" applyBorder="1" applyAlignment="1">
      <alignment horizontal="right" vertical="center"/>
    </xf>
    <xf numFmtId="0" fontId="3" fillId="2" borderId="33" xfId="2" applyFont="1" applyFill="1" applyBorder="1" applyAlignment="1">
      <alignment vertical="center"/>
    </xf>
    <xf numFmtId="0" fontId="3" fillId="2" borderId="28" xfId="2" applyFont="1" applyFill="1" applyBorder="1" applyAlignment="1">
      <alignment vertical="center"/>
    </xf>
    <xf numFmtId="0" fontId="3" fillId="2" borderId="78" xfId="2" applyFont="1" applyFill="1" applyBorder="1" applyAlignment="1">
      <alignment vertical="center"/>
    </xf>
    <xf numFmtId="0" fontId="3" fillId="2" borderId="111" xfId="2" applyFont="1" applyFill="1" applyBorder="1" applyAlignment="1">
      <alignment horizontal="center" vertical="center"/>
    </xf>
    <xf numFmtId="0" fontId="3" fillId="2" borderId="112" xfId="2" applyFont="1" applyFill="1" applyBorder="1" applyAlignment="1">
      <alignment horizontal="center" vertical="center"/>
    </xf>
    <xf numFmtId="0" fontId="3" fillId="2" borderId="113" xfId="2" applyFont="1" applyFill="1" applyBorder="1" applyAlignment="1">
      <alignment horizontal="center" vertical="center"/>
    </xf>
    <xf numFmtId="3" fontId="17" fillId="6" borderId="3" xfId="2" applyNumberFormat="1" applyFont="1" applyFill="1" applyBorder="1" applyAlignment="1">
      <alignment horizontal="right" vertical="center"/>
    </xf>
    <xf numFmtId="3" fontId="17" fillId="6" borderId="84" xfId="2" applyNumberFormat="1" applyFont="1" applyFill="1" applyBorder="1" applyAlignment="1">
      <alignment horizontal="right" vertical="center"/>
    </xf>
    <xf numFmtId="0" fontId="3" fillId="2" borderId="64" xfId="2" applyFont="1" applyFill="1" applyBorder="1" applyAlignment="1">
      <alignment horizontal="left" vertical="center"/>
    </xf>
    <xf numFmtId="0" fontId="3" fillId="2" borderId="44" xfId="2" applyFont="1" applyFill="1" applyBorder="1" applyAlignment="1">
      <alignment horizontal="left" vertical="center"/>
    </xf>
    <xf numFmtId="178" fontId="3" fillId="6" borderId="28" xfId="2" applyNumberFormat="1" applyFont="1" applyFill="1" applyBorder="1" applyAlignment="1">
      <alignment horizontal="right" vertical="center"/>
    </xf>
    <xf numFmtId="0" fontId="3" fillId="2" borderId="69" xfId="2" applyFont="1" applyFill="1" applyBorder="1" applyAlignment="1">
      <alignment horizontal="left" vertical="center"/>
    </xf>
    <xf numFmtId="0" fontId="3" fillId="2" borderId="68" xfId="2" applyFont="1" applyFill="1" applyBorder="1" applyAlignment="1">
      <alignment horizontal="left" vertical="center"/>
    </xf>
    <xf numFmtId="3" fontId="3" fillId="6" borderId="15" xfId="2" applyNumberFormat="1" applyFont="1" applyFill="1" applyBorder="1" applyAlignment="1">
      <alignment horizontal="right" vertical="center"/>
    </xf>
    <xf numFmtId="3" fontId="3" fillId="6" borderId="5" xfId="2" applyNumberFormat="1" applyFont="1" applyFill="1" applyBorder="1" applyAlignment="1">
      <alignment horizontal="right" vertical="center"/>
    </xf>
    <xf numFmtId="0" fontId="3" fillId="2" borderId="21" xfId="2" applyFont="1" applyFill="1" applyBorder="1" applyAlignment="1">
      <alignment horizontal="right" vertical="center"/>
    </xf>
    <xf numFmtId="0" fontId="3" fillId="2" borderId="77" xfId="2" applyFont="1" applyFill="1" applyBorder="1" applyAlignment="1">
      <alignment horizontal="right" vertical="center"/>
    </xf>
    <xf numFmtId="0" fontId="3" fillId="6" borderId="65" xfId="2" applyFont="1" applyFill="1" applyBorder="1" applyAlignment="1" applyProtection="1">
      <alignment horizontal="left" vertical="center" shrinkToFit="1"/>
      <protection locked="0"/>
    </xf>
    <xf numFmtId="184" fontId="3" fillId="6" borderId="31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44" xfId="2" applyFont="1" applyBorder="1" applyAlignment="1">
      <alignment horizontal="center" vertical="center" shrinkToFit="1"/>
    </xf>
    <xf numFmtId="3" fontId="3" fillId="6" borderId="50" xfId="2" applyNumberFormat="1" applyFont="1" applyFill="1" applyBorder="1" applyAlignment="1">
      <alignment horizontal="right" vertical="center"/>
    </xf>
    <xf numFmtId="3" fontId="3" fillId="6" borderId="80" xfId="2" applyNumberFormat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0" fontId="3" fillId="2" borderId="72" xfId="2" applyFont="1" applyFill="1" applyBorder="1" applyAlignment="1">
      <alignment horizontal="center" vertical="center" shrinkToFit="1"/>
    </xf>
    <xf numFmtId="0" fontId="15" fillId="3" borderId="53" xfId="2" applyFont="1" applyFill="1" applyBorder="1" applyAlignment="1">
      <alignment horizontal="center" vertical="center"/>
    </xf>
    <xf numFmtId="0" fontId="3" fillId="2" borderId="97" xfId="2" applyFont="1" applyFill="1" applyBorder="1" applyAlignment="1">
      <alignment horizontal="left" vertical="center"/>
    </xf>
    <xf numFmtId="0" fontId="3" fillId="2" borderId="41" xfId="2" applyFont="1" applyFill="1" applyBorder="1" applyAlignment="1">
      <alignment horizontal="left" vertical="center"/>
    </xf>
    <xf numFmtId="0" fontId="3" fillId="2" borderId="75" xfId="2" applyFont="1" applyFill="1" applyBorder="1" applyAlignment="1">
      <alignment horizontal="right" vertical="center"/>
    </xf>
    <xf numFmtId="0" fontId="3" fillId="2" borderId="73" xfId="2" applyFont="1" applyFill="1" applyBorder="1" applyAlignment="1">
      <alignment horizontal="right" vertical="center"/>
    </xf>
    <xf numFmtId="182" fontId="3" fillId="6" borderId="74" xfId="2" applyNumberFormat="1" applyFont="1" applyFill="1" applyBorder="1" applyAlignment="1">
      <alignment horizontal="right" vertical="center"/>
    </xf>
    <xf numFmtId="185" fontId="3" fillId="6" borderId="19" xfId="2" applyNumberFormat="1" applyFont="1" applyFill="1" applyBorder="1" applyAlignment="1">
      <alignment horizontal="right" vertical="center" shrinkToFit="1"/>
    </xf>
    <xf numFmtId="185" fontId="3" fillId="6" borderId="2" xfId="2" applyNumberFormat="1" applyFont="1" applyFill="1" applyBorder="1" applyAlignment="1">
      <alignment horizontal="right" vertical="center" shrinkToFit="1"/>
    </xf>
    <xf numFmtId="0" fontId="11" fillId="2" borderId="7" xfId="2" applyFont="1" applyFill="1" applyBorder="1" applyAlignment="1">
      <alignment horizontal="center" vertical="center"/>
    </xf>
    <xf numFmtId="185" fontId="3" fillId="6" borderId="7" xfId="2" applyNumberFormat="1" applyFont="1" applyFill="1" applyBorder="1" applyAlignment="1">
      <alignment horizontal="right" vertical="center" shrinkToFit="1"/>
    </xf>
    <xf numFmtId="187" fontId="3" fillId="6" borderId="49" xfId="2" applyNumberFormat="1" applyFont="1" applyFill="1" applyBorder="1" applyAlignment="1">
      <alignment horizontal="right" vertical="center"/>
    </xf>
    <xf numFmtId="183" fontId="3" fillId="6" borderId="22" xfId="2" applyNumberFormat="1" applyFont="1" applyFill="1" applyBorder="1" applyAlignment="1">
      <alignment horizontal="right" vertical="center"/>
    </xf>
    <xf numFmtId="0" fontId="3" fillId="0" borderId="43" xfId="2" applyFont="1" applyBorder="1" applyAlignment="1" applyProtection="1">
      <alignment horizontal="center" vertical="center"/>
      <protection locked="0"/>
    </xf>
    <xf numFmtId="0" fontId="3" fillId="6" borderId="59" xfId="2" applyFont="1" applyFill="1" applyBorder="1" applyAlignment="1">
      <alignment horizontal="left" vertical="center" shrinkToFit="1"/>
    </xf>
    <xf numFmtId="184" fontId="3" fillId="6" borderId="25" xfId="2" applyNumberFormat="1" applyFont="1" applyFill="1" applyBorder="1" applyAlignment="1">
      <alignment horizontal="center" vertical="center" shrinkToFit="1"/>
    </xf>
    <xf numFmtId="0" fontId="3" fillId="0" borderId="57" xfId="2" applyFont="1" applyBorder="1" applyAlignment="1">
      <alignment horizontal="center" vertical="center" shrinkToFit="1"/>
    </xf>
    <xf numFmtId="178" fontId="3" fillId="6" borderId="29" xfId="2" applyNumberFormat="1" applyFont="1" applyFill="1" applyBorder="1" applyAlignment="1">
      <alignment horizontal="right" vertical="center"/>
    </xf>
    <xf numFmtId="178" fontId="3" fillId="6" borderId="29" xfId="2" applyNumberFormat="1" applyFont="1" applyFill="1" applyBorder="1" applyAlignment="1">
      <alignment vertical="center"/>
    </xf>
    <xf numFmtId="196" fontId="3" fillId="0" borderId="54" xfId="2" applyNumberFormat="1" applyFont="1" applyBorder="1" applyAlignment="1">
      <alignment horizontal="right" vertical="center"/>
    </xf>
    <xf numFmtId="0" fontId="15" fillId="3" borderId="19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0" fontId="6" fillId="2" borderId="56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187" fontId="3" fillId="6" borderId="30" xfId="2" applyNumberFormat="1" applyFont="1" applyFill="1" applyBorder="1" applyAlignment="1">
      <alignment horizontal="right" vertical="center"/>
    </xf>
    <xf numFmtId="187" fontId="3" fillId="6" borderId="28" xfId="2" applyNumberFormat="1" applyFont="1" applyFill="1" applyBorder="1" applyAlignment="1">
      <alignment horizontal="right" vertical="center"/>
    </xf>
    <xf numFmtId="187" fontId="3" fillId="6" borderId="78" xfId="2" applyNumberFormat="1" applyFont="1" applyFill="1" applyBorder="1" applyAlignment="1">
      <alignment horizontal="right" vertical="center"/>
    </xf>
    <xf numFmtId="195" fontId="3" fillId="6" borderId="30" xfId="2" applyNumberFormat="1" applyFont="1" applyFill="1" applyBorder="1" applyAlignment="1">
      <alignment horizontal="right" vertical="center"/>
    </xf>
    <xf numFmtId="195" fontId="3" fillId="6" borderId="28" xfId="2" applyNumberFormat="1" applyFont="1" applyFill="1" applyBorder="1" applyAlignment="1">
      <alignment horizontal="right" vertical="center"/>
    </xf>
    <xf numFmtId="195" fontId="3" fillId="6" borderId="78" xfId="2" applyNumberFormat="1" applyFont="1" applyFill="1" applyBorder="1" applyAlignment="1">
      <alignment horizontal="right" vertical="center"/>
    </xf>
    <xf numFmtId="0" fontId="11" fillId="2" borderId="46" xfId="2" applyFont="1" applyFill="1" applyBorder="1" applyAlignment="1">
      <alignment horizontal="center" vertical="center" textRotation="255" wrapText="1"/>
    </xf>
    <xf numFmtId="0" fontId="6" fillId="2" borderId="104" xfId="2" applyFont="1" applyFill="1" applyBorder="1" applyAlignment="1">
      <alignment horizontal="center" vertical="center" wrapText="1"/>
    </xf>
    <xf numFmtId="0" fontId="6" fillId="2" borderId="105" xfId="2" applyFont="1" applyFill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 wrapText="1"/>
    </xf>
    <xf numFmtId="183" fontId="3" fillId="6" borderId="49" xfId="2" applyNumberFormat="1" applyFont="1" applyFill="1" applyBorder="1" applyAlignment="1">
      <alignment horizontal="right" vertical="center" shrinkToFit="1"/>
    </xf>
    <xf numFmtId="0" fontId="6" fillId="2" borderId="46" xfId="3" applyNumberFormat="1" applyFont="1" applyFill="1" applyBorder="1" applyAlignment="1">
      <alignment horizontal="center" vertical="center" textRotation="255"/>
    </xf>
    <xf numFmtId="0" fontId="6" fillId="2" borderId="38" xfId="3" applyNumberFormat="1" applyFont="1" applyFill="1" applyBorder="1" applyAlignment="1">
      <alignment horizontal="center" vertical="center" textRotation="255"/>
    </xf>
    <xf numFmtId="0" fontId="3" fillId="0" borderId="40" xfId="2" applyFont="1" applyBorder="1" applyAlignment="1">
      <alignment horizontal="left" vertical="center"/>
    </xf>
    <xf numFmtId="183" fontId="3" fillId="6" borderId="43" xfId="2" applyNumberFormat="1" applyFont="1" applyFill="1" applyBorder="1" applyAlignment="1">
      <alignment horizontal="right" vertical="center" shrinkToFit="1"/>
    </xf>
    <xf numFmtId="0" fontId="11" fillId="2" borderId="20" xfId="2" applyFont="1" applyFill="1" applyBorder="1" applyAlignment="1">
      <alignment horizontal="center" vertical="center" textRotation="255" wrapText="1"/>
    </xf>
    <xf numFmtId="0" fontId="11" fillId="2" borderId="53" xfId="2" applyFont="1" applyFill="1" applyBorder="1" applyAlignment="1">
      <alignment horizontal="center" vertical="center" textRotation="255" wrapText="1"/>
    </xf>
    <xf numFmtId="0" fontId="11" fillId="2" borderId="38" xfId="2" applyFont="1" applyFill="1" applyBorder="1" applyAlignment="1">
      <alignment horizontal="center" vertical="center" textRotation="255" wrapText="1"/>
    </xf>
    <xf numFmtId="0" fontId="11" fillId="2" borderId="10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185" fontId="3" fillId="6" borderId="11" xfId="2" applyNumberFormat="1" applyFont="1" applyFill="1" applyBorder="1" applyAlignment="1">
      <alignment horizontal="right" vertical="center" shrinkToFit="1"/>
    </xf>
    <xf numFmtId="0" fontId="11" fillId="2" borderId="49" xfId="2" applyFont="1" applyFill="1" applyBorder="1" applyAlignment="1">
      <alignment horizontal="center" vertical="center"/>
    </xf>
    <xf numFmtId="185" fontId="3" fillId="6" borderId="49" xfId="2" applyNumberFormat="1" applyFont="1" applyFill="1" applyBorder="1" applyAlignment="1">
      <alignment horizontal="right" vertical="center" shrinkToFit="1"/>
    </xf>
    <xf numFmtId="183" fontId="3" fillId="6" borderId="29" xfId="2" applyNumberFormat="1" applyFont="1" applyFill="1" applyBorder="1" applyAlignment="1">
      <alignment horizontal="right" vertical="center" shrinkToFit="1"/>
    </xf>
    <xf numFmtId="0" fontId="3" fillId="0" borderId="32" xfId="2" applyFont="1" applyBorder="1" applyAlignment="1" applyProtection="1">
      <alignment horizontal="left" vertical="center"/>
      <protection locked="0"/>
    </xf>
    <xf numFmtId="183" fontId="3" fillId="6" borderId="20" xfId="2" applyNumberFormat="1" applyFont="1" applyFill="1" applyBorder="1" applyAlignment="1">
      <alignment horizontal="right" vertical="center" shrinkToFit="1"/>
    </xf>
    <xf numFmtId="0" fontId="11" fillId="2" borderId="7" xfId="2" applyFont="1" applyFill="1" applyBorder="1" applyAlignment="1">
      <alignment horizontal="center" vertical="center" wrapText="1"/>
    </xf>
    <xf numFmtId="183" fontId="3" fillId="6" borderId="7" xfId="2" applyNumberFormat="1" applyFont="1" applyFill="1" applyBorder="1" applyAlignment="1">
      <alignment horizontal="right" vertical="center" shrinkToFit="1"/>
    </xf>
    <xf numFmtId="0" fontId="11" fillId="2" borderId="34" xfId="2" applyFont="1" applyFill="1" applyBorder="1" applyAlignment="1">
      <alignment horizontal="center" vertical="center" wrapText="1"/>
    </xf>
    <xf numFmtId="183" fontId="3" fillId="6" borderId="2" xfId="2" applyNumberFormat="1" applyFont="1" applyFill="1" applyBorder="1" applyAlignment="1">
      <alignment horizontal="right" vertical="center" shrinkToFit="1"/>
    </xf>
    <xf numFmtId="0" fontId="11" fillId="2" borderId="11" xfId="2" applyFont="1" applyFill="1" applyBorder="1" applyAlignment="1">
      <alignment horizontal="center" vertical="center"/>
    </xf>
    <xf numFmtId="183" fontId="3" fillId="6" borderId="52" xfId="2" applyNumberFormat="1" applyFont="1" applyFill="1" applyBorder="1" applyAlignment="1">
      <alignment horizontal="right" vertical="center" shrinkToFit="1"/>
    </xf>
    <xf numFmtId="183" fontId="3" fillId="6" borderId="53" xfId="2" applyNumberFormat="1" applyFont="1" applyFill="1" applyBorder="1" applyAlignment="1">
      <alignment horizontal="right" vertical="center" shrinkToFit="1"/>
    </xf>
    <xf numFmtId="183" fontId="3" fillId="6" borderId="38" xfId="2" applyNumberFormat="1" applyFont="1" applyFill="1" applyBorder="1" applyAlignment="1">
      <alignment horizontal="right" vertical="center" shrinkToFit="1"/>
    </xf>
    <xf numFmtId="0" fontId="3" fillId="0" borderId="32" xfId="2" applyFont="1" applyBorder="1" applyAlignment="1">
      <alignment horizontal="left" vertical="center"/>
    </xf>
    <xf numFmtId="0" fontId="3" fillId="0" borderId="95" xfId="2" applyFont="1" applyBorder="1" applyAlignment="1" applyProtection="1">
      <alignment horizontal="left" vertical="center"/>
      <protection locked="0"/>
    </xf>
    <xf numFmtId="183" fontId="3" fillId="6" borderId="54" xfId="2" applyNumberFormat="1" applyFont="1" applyFill="1" applyBorder="1" applyAlignment="1">
      <alignment horizontal="right" vertical="center" shrinkToFit="1"/>
    </xf>
    <xf numFmtId="0" fontId="1" fillId="2" borderId="2" xfId="2" applyFill="1" applyBorder="1" applyAlignment="1">
      <alignment horizontal="center" vertical="center"/>
    </xf>
    <xf numFmtId="176" fontId="15" fillId="0" borderId="3" xfId="2" applyNumberFormat="1" applyFont="1" applyBorder="1" applyAlignment="1" applyProtection="1">
      <alignment horizontal="right" vertical="center" shrinkToFit="1"/>
      <protection locked="0"/>
    </xf>
    <xf numFmtId="176" fontId="15" fillId="0" borderId="12" xfId="2" applyNumberFormat="1" applyFont="1" applyBorder="1" applyAlignment="1" applyProtection="1">
      <alignment horizontal="right" vertical="center" shrinkToFit="1"/>
      <protection locked="0"/>
    </xf>
    <xf numFmtId="0" fontId="1" fillId="2" borderId="4" xfId="2" applyFill="1" applyBorder="1" applyAlignment="1">
      <alignment horizontal="left" vertical="center"/>
    </xf>
    <xf numFmtId="0" fontId="1" fillId="2" borderId="76" xfId="2" applyFill="1" applyBorder="1" applyAlignment="1">
      <alignment horizontal="left" vertical="center"/>
    </xf>
    <xf numFmtId="0" fontId="1" fillId="0" borderId="74" xfId="2" applyBorder="1" applyAlignment="1" applyProtection="1">
      <alignment horizontal="center" vertical="center"/>
      <protection locked="0"/>
    </xf>
    <xf numFmtId="0" fontId="1" fillId="2" borderId="76" xfId="2" applyFill="1" applyBorder="1" applyAlignment="1">
      <alignment horizontal="center" vertical="center"/>
    </xf>
    <xf numFmtId="0" fontId="1" fillId="2" borderId="12" xfId="2" applyFill="1" applyBorder="1" applyAlignment="1" applyProtection="1">
      <alignment horizontal="center" vertical="center"/>
      <protection locked="0"/>
    </xf>
    <xf numFmtId="0" fontId="1" fillId="2" borderId="12" xfId="2" applyFill="1" applyBorder="1" applyAlignment="1">
      <alignment horizontal="center" vertical="center"/>
    </xf>
    <xf numFmtId="49" fontId="7" fillId="0" borderId="16" xfId="2" quotePrefix="1" applyNumberFormat="1" applyFont="1" applyBorder="1" applyAlignment="1" applyProtection="1">
      <alignment horizontal="center" vertical="center" shrinkToFit="1"/>
      <protection locked="0"/>
    </xf>
    <xf numFmtId="49" fontId="7" fillId="0" borderId="16" xfId="2" applyNumberFormat="1" applyFont="1" applyBorder="1" applyAlignment="1" applyProtection="1">
      <alignment horizontal="center" vertical="center" shrinkToFit="1"/>
      <protection locked="0"/>
    </xf>
    <xf numFmtId="0" fontId="3" fillId="2" borderId="94" xfId="2" applyFont="1" applyFill="1" applyBorder="1" applyAlignment="1">
      <alignment horizontal="center" vertical="center"/>
    </xf>
    <xf numFmtId="183" fontId="3" fillId="6" borderId="19" xfId="2" applyNumberFormat="1" applyFont="1" applyFill="1" applyBorder="1" applyAlignment="1">
      <alignment horizontal="right" vertical="center" shrinkToFit="1"/>
    </xf>
    <xf numFmtId="192" fontId="1" fillId="0" borderId="3" xfId="2" applyNumberFormat="1" applyBorder="1" applyAlignment="1" applyProtection="1">
      <alignment horizontal="center" vertical="center"/>
      <protection locked="0"/>
    </xf>
    <xf numFmtId="192" fontId="1" fillId="0" borderId="84" xfId="2" applyNumberFormat="1" applyBorder="1" applyAlignment="1" applyProtection="1">
      <alignment horizontal="center" vertical="center"/>
      <protection locked="0"/>
    </xf>
    <xf numFmtId="192" fontId="1" fillId="0" borderId="84" xfId="2" applyNumberFormat="1" applyBorder="1" applyAlignment="1">
      <alignment horizontal="center" vertical="center"/>
    </xf>
    <xf numFmtId="192" fontId="1" fillId="0" borderId="4" xfId="2" applyNumberFormat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84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8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31" fontId="1" fillId="0" borderId="3" xfId="2" applyNumberFormat="1" applyBorder="1" applyAlignment="1" applyProtection="1">
      <alignment horizontal="center" vertical="center" shrinkToFit="1"/>
      <protection locked="0"/>
    </xf>
    <xf numFmtId="31" fontId="1" fillId="0" borderId="84" xfId="2" applyNumberFormat="1" applyBorder="1" applyAlignment="1" applyProtection="1">
      <alignment horizontal="center" vertical="center" shrinkToFit="1"/>
      <protection locked="0"/>
    </xf>
    <xf numFmtId="31" fontId="1" fillId="0" borderId="4" xfId="2" applyNumberFormat="1" applyBorder="1" applyAlignment="1" applyProtection="1">
      <alignment horizontal="center" vertical="center" shrinkToFit="1"/>
      <protection locked="0"/>
    </xf>
    <xf numFmtId="0" fontId="6" fillId="3" borderId="48" xfId="2" applyFont="1" applyFill="1" applyBorder="1" applyAlignment="1" applyProtection="1">
      <alignment horizontal="left" vertical="center"/>
      <protection hidden="1"/>
    </xf>
    <xf numFmtId="0" fontId="6" fillId="4" borderId="13" xfId="2" applyFont="1" applyFill="1" applyBorder="1" applyAlignment="1" applyProtection="1">
      <alignment horizontal="center" vertical="center" wrapText="1"/>
      <protection hidden="1"/>
    </xf>
    <xf numFmtId="0" fontId="6" fillId="4" borderId="94" xfId="2" applyFont="1" applyFill="1" applyBorder="1" applyAlignment="1" applyProtection="1">
      <alignment horizontal="center" vertical="center" wrapText="1"/>
      <protection hidden="1"/>
    </xf>
    <xf numFmtId="0" fontId="3" fillId="0" borderId="14" xfId="2" applyFont="1" applyBorder="1" applyAlignment="1" applyProtection="1">
      <alignment horizontal="left" vertical="center"/>
      <protection hidden="1"/>
    </xf>
    <xf numFmtId="0" fontId="6" fillId="3" borderId="15" xfId="2" applyFont="1" applyFill="1" applyBorder="1" applyAlignment="1" applyProtection="1">
      <alignment horizontal="left" vertical="center"/>
      <protection hidden="1"/>
    </xf>
    <xf numFmtId="0" fontId="6" fillId="2" borderId="17" xfId="3" applyNumberFormat="1" applyFont="1" applyFill="1" applyBorder="1" applyAlignment="1">
      <alignment horizontal="center" vertical="center"/>
    </xf>
    <xf numFmtId="0" fontId="6" fillId="2" borderId="26" xfId="3" applyNumberFormat="1" applyFont="1" applyFill="1" applyBorder="1" applyAlignment="1">
      <alignment horizontal="center" vertical="center"/>
    </xf>
    <xf numFmtId="0" fontId="6" fillId="2" borderId="101" xfId="3" applyNumberFormat="1" applyFont="1" applyFill="1" applyBorder="1" applyAlignment="1">
      <alignment horizontal="center" vertical="center"/>
    </xf>
    <xf numFmtId="0" fontId="6" fillId="2" borderId="102" xfId="3" applyNumberFormat="1" applyFont="1" applyFill="1" applyBorder="1" applyAlignment="1">
      <alignment horizontal="center" vertical="center"/>
    </xf>
    <xf numFmtId="0" fontId="9" fillId="0" borderId="124" xfId="2" applyFont="1" applyBorder="1" applyAlignment="1" applyProtection="1">
      <alignment vertical="center"/>
      <protection hidden="1"/>
    </xf>
    <xf numFmtId="0" fontId="9" fillId="0" borderId="5" xfId="2" applyFont="1" applyBorder="1" applyAlignment="1" applyProtection="1">
      <alignment vertical="center"/>
      <protection hidden="1"/>
    </xf>
    <xf numFmtId="0" fontId="9" fillId="0" borderId="1" xfId="2" applyFont="1" applyBorder="1" applyAlignment="1" applyProtection="1">
      <alignment vertical="center"/>
      <protection hidden="1"/>
    </xf>
    <xf numFmtId="0" fontId="9" fillId="9" borderId="3" xfId="2" applyFont="1" applyFill="1" applyBorder="1" applyAlignment="1" applyProtection="1">
      <alignment horizontal="center" vertical="center"/>
      <protection hidden="1"/>
    </xf>
    <xf numFmtId="0" fontId="9" fillId="9" borderId="84" xfId="2" applyFont="1" applyFill="1" applyBorder="1" applyAlignment="1" applyProtection="1">
      <alignment horizontal="center" vertical="center"/>
      <protection hidden="1"/>
    </xf>
    <xf numFmtId="0" fontId="9" fillId="9" borderId="4" xfId="2" applyFont="1" applyFill="1" applyBorder="1" applyAlignment="1" applyProtection="1">
      <alignment horizontal="center" vertical="center"/>
      <protection hidden="1"/>
    </xf>
    <xf numFmtId="0" fontId="14" fillId="0" borderId="45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196" fontId="3" fillId="0" borderId="29" xfId="2" applyNumberFormat="1" applyFont="1" applyBorder="1" applyAlignment="1">
      <alignment vertical="center"/>
    </xf>
    <xf numFmtId="49" fontId="3" fillId="0" borderId="30" xfId="2" applyNumberFormat="1" applyFont="1" applyBorder="1" applyAlignment="1" applyProtection="1">
      <alignment horizontal="center" vertical="center"/>
      <protection locked="0"/>
    </xf>
    <xf numFmtId="49" fontId="3" fillId="0" borderId="28" xfId="2" applyNumberFormat="1" applyFont="1" applyBorder="1" applyAlignment="1" applyProtection="1">
      <alignment horizontal="center" vertical="center"/>
      <protection locked="0"/>
    </xf>
    <xf numFmtId="49" fontId="3" fillId="0" borderId="78" xfId="2" applyNumberFormat="1" applyFont="1" applyBorder="1" applyAlignment="1" applyProtection="1">
      <alignment horizontal="center" vertical="center"/>
      <protection locked="0"/>
    </xf>
    <xf numFmtId="49" fontId="3" fillId="0" borderId="125" xfId="2" applyNumberFormat="1" applyFont="1" applyBorder="1" applyAlignment="1" applyProtection="1">
      <alignment horizontal="center" vertical="center"/>
      <protection locked="0"/>
    </xf>
    <xf numFmtId="49" fontId="3" fillId="0" borderId="126" xfId="2" applyNumberFormat="1" applyFont="1" applyBorder="1" applyAlignment="1" applyProtection="1">
      <alignment horizontal="center" vertical="center"/>
      <protection locked="0"/>
    </xf>
    <xf numFmtId="49" fontId="3" fillId="0" borderId="127" xfId="2" applyNumberFormat="1" applyFont="1" applyBorder="1" applyAlignment="1" applyProtection="1">
      <alignment horizontal="center" vertical="center"/>
      <protection locked="0"/>
    </xf>
    <xf numFmtId="0" fontId="3" fillId="10" borderId="89" xfId="2" applyFont="1" applyFill="1" applyBorder="1" applyAlignment="1">
      <alignment horizontal="center" vertical="center"/>
    </xf>
    <xf numFmtId="0" fontId="3" fillId="10" borderId="82" xfId="2" applyFont="1" applyFill="1" applyBorder="1" applyAlignment="1">
      <alignment horizontal="center" vertical="center"/>
    </xf>
    <xf numFmtId="0" fontId="3" fillId="10" borderId="83" xfId="2" applyFont="1" applyFill="1" applyBorder="1" applyAlignment="1">
      <alignment horizontal="center" vertical="center"/>
    </xf>
    <xf numFmtId="198" fontId="9" fillId="10" borderId="120" xfId="2" applyNumberFormat="1" applyFont="1" applyFill="1" applyBorder="1" applyAlignment="1">
      <alignment horizontal="center" vertical="center"/>
    </xf>
    <xf numFmtId="198" fontId="9" fillId="10" borderId="82" xfId="2" applyNumberFormat="1" applyFont="1" applyFill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" fillId="7" borderId="70" xfId="2" applyFont="1" applyFill="1" applyBorder="1" applyAlignment="1" applyProtection="1">
      <alignment horizontal="left" vertical="center" shrinkToFit="1"/>
      <protection locked="0"/>
    </xf>
    <xf numFmtId="184" fontId="3" fillId="7" borderId="71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68" xfId="2" applyFont="1" applyFill="1" applyBorder="1" applyAlignment="1" applyProtection="1">
      <alignment horizontal="center" vertical="center" shrinkToFit="1"/>
      <protection locked="0"/>
    </xf>
    <xf numFmtId="0" fontId="3" fillId="6" borderId="65" xfId="2" applyFont="1" applyFill="1" applyBorder="1" applyAlignment="1">
      <alignment horizontal="left" vertical="center" shrinkToFit="1"/>
    </xf>
    <xf numFmtId="184" fontId="3" fillId="6" borderId="31" xfId="2" applyNumberFormat="1" applyFont="1" applyFill="1" applyBorder="1" applyAlignment="1">
      <alignment horizontal="center" vertical="center" shrinkToFit="1"/>
    </xf>
    <xf numFmtId="49" fontId="3" fillId="0" borderId="30" xfId="2" applyNumberFormat="1" applyFont="1" applyBorder="1" applyAlignment="1" applyProtection="1">
      <alignment horizontal="left" vertical="center"/>
      <protection locked="0"/>
    </xf>
    <xf numFmtId="49" fontId="3" fillId="0" borderId="28" xfId="2" applyNumberFormat="1" applyFont="1" applyBorder="1" applyAlignment="1" applyProtection="1">
      <alignment horizontal="left" vertical="center"/>
      <protection locked="0"/>
    </xf>
    <xf numFmtId="49" fontId="3" fillId="0" borderId="78" xfId="2" applyNumberFormat="1" applyFont="1" applyBorder="1" applyAlignment="1" applyProtection="1">
      <alignment horizontal="left" vertical="center"/>
      <protection locked="0"/>
    </xf>
    <xf numFmtId="0" fontId="7" fillId="0" borderId="5" xfId="2" applyFont="1" applyBorder="1" applyAlignment="1" applyProtection="1">
      <alignment horizontal="right" wrapText="1"/>
      <protection hidden="1"/>
    </xf>
    <xf numFmtId="0" fontId="7" fillId="0" borderId="5" xfId="2" applyFont="1" applyBorder="1" applyAlignment="1" applyProtection="1">
      <alignment horizontal="right"/>
      <protection hidden="1"/>
    </xf>
  </cellXfs>
  <cellStyles count="4">
    <cellStyle name="Excel Built-in Currency [0]" xfId="3" xr:uid="{00000000-0005-0000-0000-000007000000}"/>
    <cellStyle name="Excel Built-in Normal" xfId="2" xr:uid="{00000000-0005-0000-0000-000006000000}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D5"/>
      <color rgb="FFFFE1FF"/>
      <color rgb="FFFFFAFA"/>
      <color rgb="FFFFFB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86B55A36-3259-45B5-A99A-558BFD8882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11578F7-80DA-4CCE-95C3-9885431543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21C35E4-4E61-4329-AB24-103667E63E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84E3C-F145-4DBF-877C-51F882F8A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4A39CCE-D8E0-423C-A103-0D413FB05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942A982-3E58-4E1C-90C9-A56B7F5D22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CD195EB7-09A2-44F2-8722-E3CEDF7886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7D38DF4-B186-4E75-A3AC-78C5832842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D26120D-5691-4FDD-B110-4565F4C910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89</xdr:row>
      <xdr:rowOff>23814</xdr:rowOff>
    </xdr:from>
    <xdr:to>
      <xdr:col>7</xdr:col>
      <xdr:colOff>211667</xdr:colOff>
      <xdr:row>91</xdr:row>
      <xdr:rowOff>3176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20FCA8B-2756-4AB5-A252-ADA00962F663}"/>
            </a:ext>
          </a:extLst>
        </xdr:cNvPr>
        <xdr:cNvSpPr/>
      </xdr:nvSpPr>
      <xdr:spPr>
        <a:xfrm>
          <a:off x="146049" y="18057814"/>
          <a:ext cx="3732743" cy="392112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注：参加人数～飛行時間は計算式が入っていますが、複数大学での合同訓練の場合は、項目を分けたうえ直接入力してください。　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14</xdr:row>
      <xdr:rowOff>119062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0451D09-8200-4CF3-8C77-86119ADF2E32}"/>
            </a:ext>
          </a:extLst>
        </xdr:cNvPr>
        <xdr:cNvSpPr txBox="1"/>
      </xdr:nvSpPr>
      <xdr:spPr>
        <a:xfrm>
          <a:off x="8556625" y="0"/>
          <a:ext cx="5576890" cy="3143250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1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合宿名の欄には、「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月整備」、「六大戦」などと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記入する。これが請求書に反映される。</a:t>
          </a: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194734</xdr:colOff>
      <xdr:row>79</xdr:row>
      <xdr:rowOff>59266</xdr:rowOff>
    </xdr:from>
    <xdr:to>
      <xdr:col>5</xdr:col>
      <xdr:colOff>270933</xdr:colOff>
      <xdr:row>80</xdr:row>
      <xdr:rowOff>177799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72252B0-1709-E206-38D7-22D91CDC6BBC}"/>
            </a:ext>
          </a:extLst>
        </xdr:cNvPr>
        <xdr:cNvSpPr txBox="1"/>
      </xdr:nvSpPr>
      <xdr:spPr>
        <a:xfrm>
          <a:off x="2667001" y="16916399"/>
          <a:ext cx="474132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所長</a:t>
          </a:r>
          <a:endParaRPr kumimoji="1" lang="en-US" altLang="ja-JP" sz="900">
            <a:solidFill>
              <a:srgbClr val="FF0000"/>
            </a:solidFill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r>
            <a:rPr kumimoji="1" lang="ja-JP" altLang="en-US" sz="900">
              <a:solidFill>
                <a:srgbClr val="FF0000"/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入力欄</a:t>
          </a:r>
        </a:p>
      </xdr:txBody>
    </xdr:sp>
    <xdr:clientData/>
  </xdr:twoCellAnchor>
  <xdr:twoCellAnchor>
    <xdr:from>
      <xdr:col>4</xdr:col>
      <xdr:colOff>16933</xdr:colOff>
      <xdr:row>79</xdr:row>
      <xdr:rowOff>33864</xdr:rowOff>
    </xdr:from>
    <xdr:to>
      <xdr:col>4</xdr:col>
      <xdr:colOff>194733</xdr:colOff>
      <xdr:row>80</xdr:row>
      <xdr:rowOff>160864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8D10102F-9D08-31C1-4BDC-BA60A43757A5}"/>
            </a:ext>
          </a:extLst>
        </xdr:cNvPr>
        <xdr:cNvSpPr/>
      </xdr:nvSpPr>
      <xdr:spPr>
        <a:xfrm>
          <a:off x="2489200" y="16890997"/>
          <a:ext cx="177800" cy="338667"/>
        </a:xfrm>
        <a:prstGeom prst="rightBrace">
          <a:avLst>
            <a:gd name="adj1" fmla="val 30555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91FCE42-2EED-4CE7-B312-F9F384DDEE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996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D9E725C-EC4A-4365-B09F-A680DEAF90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138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0C33F5-1E22-43E2-BE5F-4F77FFECE2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314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BBFFADBA-B171-47B6-AED0-CDAF7E2E55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314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90E2A24-1EC7-49D6-B9D3-812E300DD0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996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49263C9-E7B6-496D-9E36-7358535BB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996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2A0E6F9-151B-4B63-AE1B-A09FC203E4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996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996189-1C38-4E6D-8398-23CF69A6DE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314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89</xdr:row>
      <xdr:rowOff>23814</xdr:rowOff>
    </xdr:from>
    <xdr:to>
      <xdr:col>7</xdr:col>
      <xdr:colOff>211667</xdr:colOff>
      <xdr:row>91</xdr:row>
      <xdr:rowOff>3176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027EBF4-A16E-4C84-872E-ACAF12579823}"/>
            </a:ext>
          </a:extLst>
        </xdr:cNvPr>
        <xdr:cNvSpPr/>
      </xdr:nvSpPr>
      <xdr:spPr>
        <a:xfrm>
          <a:off x="146049" y="18870614"/>
          <a:ext cx="3735918" cy="398462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注：参加人数～飛行時間は計算式が入っていますが、複数大学での合同訓練の場合は、項目を分けたうえ直接入力してください。　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14</xdr:row>
      <xdr:rowOff>8467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69BF7E-33A8-4F9F-BC0C-BA15CAA625AB}"/>
            </a:ext>
          </a:extLst>
        </xdr:cNvPr>
        <xdr:cNvSpPr txBox="1"/>
      </xdr:nvSpPr>
      <xdr:spPr>
        <a:xfrm>
          <a:off x="8585200" y="0"/>
          <a:ext cx="5562602" cy="3107267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1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合宿名の欄には、「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月整備」、「六大戦」などと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記入する。これが請求書に反映される。</a:t>
          </a: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194734</xdr:colOff>
      <xdr:row>79</xdr:row>
      <xdr:rowOff>59266</xdr:rowOff>
    </xdr:from>
    <xdr:to>
      <xdr:col>5</xdr:col>
      <xdr:colOff>270933</xdr:colOff>
      <xdr:row>80</xdr:row>
      <xdr:rowOff>177799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2C307ED-865E-48DB-9350-F41FEA1C9515}"/>
            </a:ext>
          </a:extLst>
        </xdr:cNvPr>
        <xdr:cNvSpPr txBox="1"/>
      </xdr:nvSpPr>
      <xdr:spPr>
        <a:xfrm>
          <a:off x="2664884" y="16747066"/>
          <a:ext cx="476249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所長</a:t>
          </a:r>
          <a:endParaRPr kumimoji="1" lang="en-US" altLang="ja-JP" sz="900">
            <a:solidFill>
              <a:srgbClr val="FF0000"/>
            </a:solidFill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r>
            <a:rPr kumimoji="1" lang="ja-JP" altLang="en-US" sz="900">
              <a:solidFill>
                <a:srgbClr val="FF0000"/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入力欄</a:t>
          </a:r>
        </a:p>
      </xdr:txBody>
    </xdr:sp>
    <xdr:clientData/>
  </xdr:twoCellAnchor>
  <xdr:twoCellAnchor>
    <xdr:from>
      <xdr:col>4</xdr:col>
      <xdr:colOff>16933</xdr:colOff>
      <xdr:row>79</xdr:row>
      <xdr:rowOff>33864</xdr:rowOff>
    </xdr:from>
    <xdr:to>
      <xdr:col>4</xdr:col>
      <xdr:colOff>194733</xdr:colOff>
      <xdr:row>80</xdr:row>
      <xdr:rowOff>160864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94C04F75-F899-47D9-B69A-B25D4678A2FF}"/>
            </a:ext>
          </a:extLst>
        </xdr:cNvPr>
        <xdr:cNvSpPr/>
      </xdr:nvSpPr>
      <xdr:spPr>
        <a:xfrm>
          <a:off x="2487083" y="16721664"/>
          <a:ext cx="177800" cy="336550"/>
        </a:xfrm>
        <a:prstGeom prst="rightBrace">
          <a:avLst>
            <a:gd name="adj1" fmla="val 30555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110065</xdr:colOff>
      <xdr:row>79</xdr:row>
      <xdr:rowOff>118535</xdr:rowOff>
    </xdr:from>
    <xdr:to>
      <xdr:col>14</xdr:col>
      <xdr:colOff>448733</xdr:colOff>
      <xdr:row>80</xdr:row>
      <xdr:rowOff>110067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4D4CE12-D2BE-4160-9F4C-9DE5DF71EA8B}"/>
            </a:ext>
          </a:extLst>
        </xdr:cNvPr>
        <xdr:cNvSpPr txBox="1"/>
      </xdr:nvSpPr>
      <xdr:spPr>
        <a:xfrm>
          <a:off x="4174065" y="16975668"/>
          <a:ext cx="2751668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←共用機･ウィンチ等の部品代など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W163"/>
  <sheetViews>
    <sheetView tabSelected="1" view="pageBreakPreview" zoomScale="75" zoomScaleNormal="100" zoomScaleSheetLayoutView="75" workbookViewId="0">
      <selection sqref="A1:N1"/>
    </sheetView>
  </sheetViews>
  <sheetFormatPr defaultRowHeight="13"/>
  <cols>
    <col min="1" max="1" width="4.09765625" style="1" customWidth="1"/>
    <col min="2" max="2" width="14.3984375" style="2" customWidth="1"/>
    <col min="3" max="3" width="9.09765625" style="1" customWidth="1"/>
    <col min="4" max="4" width="11.296875" style="1" customWidth="1"/>
    <col min="5" max="13" width="6.296875" style="1" customWidth="1"/>
    <col min="14" max="14" width="6.59765625" style="1" customWidth="1"/>
    <col min="15" max="17" width="7.8984375" style="1" customWidth="1"/>
    <col min="18" max="257" width="9.59765625" style="1" customWidth="1"/>
    <col min="258" max="1024" width="9.59765625" customWidth="1"/>
  </cols>
  <sheetData>
    <row r="1" spans="1:18" s="3" customFormat="1" ht="27" customHeight="1">
      <c r="A1" s="382" t="s">
        <v>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633" t="s">
        <v>179</v>
      </c>
      <c r="P1" s="634"/>
      <c r="Q1" s="634"/>
    </row>
    <row r="2" spans="1:18" s="3" customFormat="1" ht="16.5" customHeight="1">
      <c r="A2" s="569" t="s">
        <v>0</v>
      </c>
      <c r="B2" s="569"/>
      <c r="C2" s="569"/>
      <c r="D2" s="586" t="s">
        <v>1</v>
      </c>
      <c r="E2" s="587"/>
      <c r="F2" s="587"/>
      <c r="G2" s="587"/>
      <c r="H2" s="587"/>
      <c r="I2" s="587"/>
      <c r="J2" s="587"/>
      <c r="K2" s="588"/>
      <c r="L2" s="589" t="s">
        <v>134</v>
      </c>
      <c r="M2" s="590"/>
      <c r="N2" s="591"/>
      <c r="O2" s="273" t="s">
        <v>86</v>
      </c>
      <c r="P2" s="413"/>
      <c r="Q2" s="414"/>
    </row>
    <row r="3" spans="1:18" s="3" customFormat="1" ht="16.5" customHeight="1">
      <c r="A3" s="570"/>
      <c r="B3" s="570"/>
      <c r="C3" s="572" t="s">
        <v>5</v>
      </c>
      <c r="D3" s="582"/>
      <c r="E3" s="583"/>
      <c r="F3" s="583"/>
      <c r="G3" s="70" t="s">
        <v>6</v>
      </c>
      <c r="H3" s="584"/>
      <c r="I3" s="584"/>
      <c r="J3" s="584"/>
      <c r="K3" s="585"/>
      <c r="L3" s="592"/>
      <c r="M3" s="593"/>
      <c r="N3" s="594"/>
      <c r="O3" s="274" t="s">
        <v>7</v>
      </c>
      <c r="P3" s="415"/>
      <c r="Q3" s="416"/>
    </row>
    <row r="4" spans="1:18" s="3" customFormat="1" ht="16.5" customHeight="1" thickBot="1">
      <c r="A4" s="571"/>
      <c r="B4" s="571"/>
      <c r="C4" s="573"/>
      <c r="D4" s="574" t="s">
        <v>8</v>
      </c>
      <c r="E4" s="574"/>
      <c r="F4" s="575" t="s">
        <v>9</v>
      </c>
      <c r="G4" s="575"/>
      <c r="H4" s="576" t="s">
        <v>10</v>
      </c>
      <c r="I4" s="576"/>
      <c r="J4" s="197"/>
      <c r="K4" s="577" t="s">
        <v>11</v>
      </c>
      <c r="L4" s="577"/>
      <c r="M4" s="71"/>
      <c r="N4" s="335" t="s">
        <v>161</v>
      </c>
      <c r="O4" s="578"/>
      <c r="P4" s="579"/>
      <c r="Q4" s="579"/>
    </row>
    <row r="5" spans="1:18" s="3" customFormat="1" ht="16.5" customHeight="1" thickTop="1" thickBot="1">
      <c r="A5" s="595" t="s">
        <v>12</v>
      </c>
      <c r="B5" s="595"/>
      <c r="C5" s="595"/>
      <c r="D5" s="596" t="s">
        <v>13</v>
      </c>
      <c r="E5" s="598" t="s">
        <v>110</v>
      </c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</row>
    <row r="6" spans="1:18" s="3" customFormat="1" ht="16.5" customHeight="1" thickTop="1">
      <c r="A6" s="599" t="s">
        <v>14</v>
      </c>
      <c r="B6" s="599"/>
      <c r="C6" s="599"/>
      <c r="D6" s="597"/>
      <c r="E6" s="604" t="s">
        <v>111</v>
      </c>
      <c r="F6" s="605"/>
      <c r="G6" s="605"/>
      <c r="H6" s="605"/>
      <c r="I6" s="605"/>
      <c r="J6" s="605"/>
      <c r="K6" s="605"/>
      <c r="L6" s="605"/>
      <c r="M6" s="605"/>
      <c r="N6" s="606"/>
      <c r="O6" s="607" t="s">
        <v>138</v>
      </c>
      <c r="P6" s="608"/>
      <c r="Q6" s="609"/>
    </row>
    <row r="7" spans="1:18" s="3" customFormat="1" ht="16.5" customHeight="1">
      <c r="A7" s="61"/>
      <c r="B7" s="110" t="s">
        <v>15</v>
      </c>
      <c r="C7" s="111" t="s">
        <v>0</v>
      </c>
      <c r="D7" s="112" t="s">
        <v>16</v>
      </c>
      <c r="E7" s="337"/>
      <c r="F7" s="338"/>
      <c r="G7" s="338"/>
      <c r="H7" s="338"/>
      <c r="I7" s="338"/>
      <c r="J7" s="338"/>
      <c r="K7" s="338"/>
      <c r="L7" s="338"/>
      <c r="M7" s="338"/>
      <c r="N7" s="339"/>
      <c r="O7" s="215" t="s">
        <v>2</v>
      </c>
      <c r="P7" s="216" t="s">
        <v>3</v>
      </c>
      <c r="Q7" s="217" t="s">
        <v>84</v>
      </c>
      <c r="R7" s="4">
        <f>SUM(R8:R54)</f>
        <v>0</v>
      </c>
    </row>
    <row r="8" spans="1:18" s="3" customFormat="1" ht="16.5" customHeight="1">
      <c r="A8" s="206">
        <v>1</v>
      </c>
      <c r="B8" s="325"/>
      <c r="C8" s="326"/>
      <c r="D8" s="327"/>
      <c r="E8" s="210"/>
      <c r="F8" s="117"/>
      <c r="G8" s="117"/>
      <c r="H8" s="117"/>
      <c r="I8" s="117"/>
      <c r="J8" s="117"/>
      <c r="K8" s="117"/>
      <c r="L8" s="117"/>
      <c r="M8" s="117"/>
      <c r="N8" s="116"/>
      <c r="O8" s="50">
        <f>COUNTIF($E8:$N8,"○")</f>
        <v>0</v>
      </c>
      <c r="P8" s="51">
        <f>COUNTIF($E8:$N8,"-")</f>
        <v>0</v>
      </c>
      <c r="Q8" s="52">
        <f>COUNTIF($E8:$N8,"日")</f>
        <v>0</v>
      </c>
      <c r="R8" s="5">
        <f>IF(SUM(O8:Q8)&gt;0,1,0)</f>
        <v>0</v>
      </c>
    </row>
    <row r="9" spans="1:18" s="3" customFormat="1" ht="16.5" customHeight="1">
      <c r="A9" s="207">
        <v>2</v>
      </c>
      <c r="B9" s="328"/>
      <c r="C9" s="329"/>
      <c r="D9" s="330"/>
      <c r="E9" s="171"/>
      <c r="F9" s="119"/>
      <c r="G9" s="119"/>
      <c r="H9" s="119"/>
      <c r="I9" s="119"/>
      <c r="J9" s="119"/>
      <c r="K9" s="119"/>
      <c r="L9" s="119"/>
      <c r="M9" s="119"/>
      <c r="N9" s="120"/>
      <c r="O9" s="53">
        <f t="shared" ref="O9:O54" si="0">COUNTIF($E9:$N9,"○")</f>
        <v>0</v>
      </c>
      <c r="P9" s="54">
        <f t="shared" ref="P9:P54" si="1">COUNTIF($E9:$N9,"-")</f>
        <v>0</v>
      </c>
      <c r="Q9" s="55">
        <f t="shared" ref="Q9:Q54" si="2">COUNTIF($E9:$N9,"日")</f>
        <v>0</v>
      </c>
      <c r="R9" s="5">
        <f t="shared" ref="R9:R54" si="3">IF(SUM(O9:Q9)&gt;0,1,0)</f>
        <v>0</v>
      </c>
    </row>
    <row r="10" spans="1:18" s="3" customFormat="1" ht="16.5" customHeight="1">
      <c r="A10" s="207">
        <v>3</v>
      </c>
      <c r="B10" s="328"/>
      <c r="C10" s="329"/>
      <c r="D10" s="330"/>
      <c r="E10" s="171"/>
      <c r="F10" s="119"/>
      <c r="G10" s="119"/>
      <c r="H10" s="119"/>
      <c r="I10" s="119"/>
      <c r="J10" s="119"/>
      <c r="K10" s="119"/>
      <c r="L10" s="119"/>
      <c r="M10" s="119"/>
      <c r="N10" s="120"/>
      <c r="O10" s="53">
        <f t="shared" si="0"/>
        <v>0</v>
      </c>
      <c r="P10" s="54">
        <f t="shared" si="1"/>
        <v>0</v>
      </c>
      <c r="Q10" s="55">
        <f t="shared" si="2"/>
        <v>0</v>
      </c>
      <c r="R10" s="5">
        <f t="shared" si="3"/>
        <v>0</v>
      </c>
    </row>
    <row r="11" spans="1:18" s="3" customFormat="1" ht="16.5" customHeight="1">
      <c r="A11" s="207">
        <v>4</v>
      </c>
      <c r="B11" s="328"/>
      <c r="C11" s="329"/>
      <c r="D11" s="330"/>
      <c r="E11" s="171"/>
      <c r="F11" s="119"/>
      <c r="G11" s="119"/>
      <c r="H11" s="119"/>
      <c r="I11" s="119"/>
      <c r="J11" s="119"/>
      <c r="K11" s="119"/>
      <c r="L11" s="119"/>
      <c r="M11" s="119"/>
      <c r="N11" s="120"/>
      <c r="O11" s="53">
        <f t="shared" si="0"/>
        <v>0</v>
      </c>
      <c r="P11" s="54">
        <f t="shared" si="1"/>
        <v>0</v>
      </c>
      <c r="Q11" s="55">
        <f t="shared" si="2"/>
        <v>0</v>
      </c>
      <c r="R11" s="5">
        <f t="shared" si="3"/>
        <v>0</v>
      </c>
    </row>
    <row r="12" spans="1:18" s="3" customFormat="1" ht="16.5" customHeight="1">
      <c r="A12" s="207">
        <v>5</v>
      </c>
      <c r="B12" s="328"/>
      <c r="C12" s="329"/>
      <c r="D12" s="330"/>
      <c r="E12" s="171"/>
      <c r="F12" s="119"/>
      <c r="G12" s="119"/>
      <c r="H12" s="119"/>
      <c r="I12" s="119"/>
      <c r="J12" s="119"/>
      <c r="K12" s="119"/>
      <c r="L12" s="119"/>
      <c r="M12" s="119"/>
      <c r="N12" s="120"/>
      <c r="O12" s="53">
        <f t="shared" si="0"/>
        <v>0</v>
      </c>
      <c r="P12" s="54">
        <f t="shared" si="1"/>
        <v>0</v>
      </c>
      <c r="Q12" s="55">
        <f t="shared" si="2"/>
        <v>0</v>
      </c>
      <c r="R12" s="5">
        <f t="shared" si="3"/>
        <v>0</v>
      </c>
    </row>
    <row r="13" spans="1:18" s="3" customFormat="1" ht="16.5" customHeight="1">
      <c r="A13" s="207">
        <v>6</v>
      </c>
      <c r="B13" s="328"/>
      <c r="C13" s="329"/>
      <c r="D13" s="330"/>
      <c r="E13" s="171"/>
      <c r="F13" s="119"/>
      <c r="G13" s="119"/>
      <c r="H13" s="119"/>
      <c r="I13" s="119"/>
      <c r="J13" s="119"/>
      <c r="K13" s="119"/>
      <c r="L13" s="119"/>
      <c r="M13" s="119"/>
      <c r="N13" s="120"/>
      <c r="O13" s="53">
        <f t="shared" si="0"/>
        <v>0</v>
      </c>
      <c r="P13" s="54">
        <f t="shared" si="1"/>
        <v>0</v>
      </c>
      <c r="Q13" s="55">
        <f t="shared" si="2"/>
        <v>0</v>
      </c>
      <c r="R13" s="5">
        <f t="shared" si="3"/>
        <v>0</v>
      </c>
    </row>
    <row r="14" spans="1:18" s="3" customFormat="1" ht="16.5" customHeight="1">
      <c r="A14" s="207">
        <v>7</v>
      </c>
      <c r="B14" s="328"/>
      <c r="C14" s="329"/>
      <c r="D14" s="330"/>
      <c r="E14" s="171"/>
      <c r="F14" s="119"/>
      <c r="G14" s="119"/>
      <c r="H14" s="119"/>
      <c r="I14" s="119"/>
      <c r="J14" s="119"/>
      <c r="K14" s="119"/>
      <c r="L14" s="119"/>
      <c r="M14" s="119"/>
      <c r="N14" s="120"/>
      <c r="O14" s="53">
        <f t="shared" si="0"/>
        <v>0</v>
      </c>
      <c r="P14" s="54">
        <f t="shared" si="1"/>
        <v>0</v>
      </c>
      <c r="Q14" s="55">
        <f t="shared" si="2"/>
        <v>0</v>
      </c>
      <c r="R14" s="5">
        <f t="shared" si="3"/>
        <v>0</v>
      </c>
    </row>
    <row r="15" spans="1:18" s="3" customFormat="1" ht="16.5" customHeight="1">
      <c r="A15" s="207">
        <v>8</v>
      </c>
      <c r="B15" s="328"/>
      <c r="C15" s="329"/>
      <c r="D15" s="330"/>
      <c r="E15" s="171"/>
      <c r="F15" s="119"/>
      <c r="G15" s="119"/>
      <c r="H15" s="119"/>
      <c r="I15" s="119"/>
      <c r="J15" s="119"/>
      <c r="K15" s="119"/>
      <c r="L15" s="119"/>
      <c r="M15" s="119"/>
      <c r="N15" s="120"/>
      <c r="O15" s="53">
        <f t="shared" si="0"/>
        <v>0</v>
      </c>
      <c r="P15" s="54">
        <f t="shared" si="1"/>
        <v>0</v>
      </c>
      <c r="Q15" s="55">
        <f t="shared" si="2"/>
        <v>0</v>
      </c>
      <c r="R15" s="5">
        <f t="shared" si="3"/>
        <v>0</v>
      </c>
    </row>
    <row r="16" spans="1:18" s="3" customFormat="1" ht="16.5" customHeight="1">
      <c r="A16" s="207">
        <v>9</v>
      </c>
      <c r="B16" s="328"/>
      <c r="C16" s="329"/>
      <c r="D16" s="330"/>
      <c r="E16" s="171"/>
      <c r="F16" s="119"/>
      <c r="G16" s="211"/>
      <c r="H16" s="119"/>
      <c r="I16" s="119"/>
      <c r="J16" s="119"/>
      <c r="K16" s="119"/>
      <c r="L16" s="119"/>
      <c r="M16" s="119"/>
      <c r="N16" s="120"/>
      <c r="O16" s="53">
        <f t="shared" si="0"/>
        <v>0</v>
      </c>
      <c r="P16" s="54">
        <f t="shared" si="1"/>
        <v>0</v>
      </c>
      <c r="Q16" s="55">
        <f t="shared" si="2"/>
        <v>0</v>
      </c>
      <c r="R16" s="5">
        <f t="shared" si="3"/>
        <v>0</v>
      </c>
    </row>
    <row r="17" spans="1:18" s="3" customFormat="1" ht="16.5" customHeight="1">
      <c r="A17" s="207">
        <v>10</v>
      </c>
      <c r="B17" s="328"/>
      <c r="C17" s="329"/>
      <c r="D17" s="330"/>
      <c r="E17" s="171"/>
      <c r="F17" s="119"/>
      <c r="G17" s="211"/>
      <c r="H17" s="119"/>
      <c r="I17" s="119"/>
      <c r="J17" s="119"/>
      <c r="K17" s="119"/>
      <c r="L17" s="119"/>
      <c r="M17" s="119"/>
      <c r="N17" s="120"/>
      <c r="O17" s="53">
        <f t="shared" si="0"/>
        <v>0</v>
      </c>
      <c r="P17" s="54">
        <f t="shared" si="1"/>
        <v>0</v>
      </c>
      <c r="Q17" s="55">
        <f t="shared" si="2"/>
        <v>0</v>
      </c>
      <c r="R17" s="5">
        <f t="shared" si="3"/>
        <v>0</v>
      </c>
    </row>
    <row r="18" spans="1:18" s="3" customFormat="1" ht="16.5" customHeight="1">
      <c r="A18" s="207">
        <v>11</v>
      </c>
      <c r="B18" s="328"/>
      <c r="C18" s="329"/>
      <c r="D18" s="330"/>
      <c r="E18" s="171"/>
      <c r="F18" s="119"/>
      <c r="G18" s="119"/>
      <c r="H18" s="119"/>
      <c r="I18" s="119"/>
      <c r="J18" s="119"/>
      <c r="K18" s="119"/>
      <c r="L18" s="211"/>
      <c r="M18" s="119"/>
      <c r="N18" s="120"/>
      <c r="O18" s="53">
        <f t="shared" si="0"/>
        <v>0</v>
      </c>
      <c r="P18" s="54">
        <f t="shared" si="1"/>
        <v>0</v>
      </c>
      <c r="Q18" s="55">
        <f t="shared" si="2"/>
        <v>0</v>
      </c>
      <c r="R18" s="5">
        <f t="shared" si="3"/>
        <v>0</v>
      </c>
    </row>
    <row r="19" spans="1:18" s="3" customFormat="1" ht="16.5" customHeight="1">
      <c r="A19" s="207">
        <v>12</v>
      </c>
      <c r="B19" s="328"/>
      <c r="C19" s="329"/>
      <c r="D19" s="330"/>
      <c r="E19" s="171"/>
      <c r="F19" s="119"/>
      <c r="G19" s="119"/>
      <c r="H19" s="119"/>
      <c r="I19" s="119"/>
      <c r="J19" s="119"/>
      <c r="K19" s="119"/>
      <c r="L19" s="119"/>
      <c r="M19" s="119"/>
      <c r="N19" s="120"/>
      <c r="O19" s="53">
        <f t="shared" si="0"/>
        <v>0</v>
      </c>
      <c r="P19" s="54">
        <f t="shared" si="1"/>
        <v>0</v>
      </c>
      <c r="Q19" s="55">
        <f t="shared" si="2"/>
        <v>0</v>
      </c>
      <c r="R19" s="5">
        <f t="shared" si="3"/>
        <v>0</v>
      </c>
    </row>
    <row r="20" spans="1:18" s="3" customFormat="1" ht="16.5" customHeight="1">
      <c r="A20" s="207">
        <v>13</v>
      </c>
      <c r="B20" s="328"/>
      <c r="C20" s="329"/>
      <c r="D20" s="330"/>
      <c r="E20" s="171"/>
      <c r="F20" s="119"/>
      <c r="G20" s="119"/>
      <c r="H20" s="119"/>
      <c r="I20" s="119"/>
      <c r="J20" s="119"/>
      <c r="K20" s="119"/>
      <c r="L20" s="119"/>
      <c r="M20" s="119"/>
      <c r="N20" s="120"/>
      <c r="O20" s="53">
        <f t="shared" si="0"/>
        <v>0</v>
      </c>
      <c r="P20" s="54">
        <f t="shared" si="1"/>
        <v>0</v>
      </c>
      <c r="Q20" s="55">
        <f t="shared" si="2"/>
        <v>0</v>
      </c>
      <c r="R20" s="5">
        <f t="shared" si="3"/>
        <v>0</v>
      </c>
    </row>
    <row r="21" spans="1:18" s="3" customFormat="1" ht="16.5" customHeight="1">
      <c r="A21" s="207">
        <v>14</v>
      </c>
      <c r="B21" s="328"/>
      <c r="C21" s="331"/>
      <c r="D21" s="330"/>
      <c r="E21" s="212"/>
      <c r="F21" s="211"/>
      <c r="G21" s="211"/>
      <c r="H21" s="211"/>
      <c r="I21" s="211"/>
      <c r="J21" s="211"/>
      <c r="K21" s="211"/>
      <c r="L21" s="211"/>
      <c r="M21" s="119"/>
      <c r="N21" s="120"/>
      <c r="O21" s="53">
        <f t="shared" si="0"/>
        <v>0</v>
      </c>
      <c r="P21" s="54">
        <f t="shared" si="1"/>
        <v>0</v>
      </c>
      <c r="Q21" s="55">
        <f t="shared" si="2"/>
        <v>0</v>
      </c>
      <c r="R21" s="5">
        <f t="shared" si="3"/>
        <v>0</v>
      </c>
    </row>
    <row r="22" spans="1:18" s="3" customFormat="1" ht="16.5" customHeight="1">
      <c r="A22" s="207">
        <v>15</v>
      </c>
      <c r="B22" s="328"/>
      <c r="C22" s="329"/>
      <c r="D22" s="330"/>
      <c r="E22" s="171"/>
      <c r="F22" s="119"/>
      <c r="G22" s="119"/>
      <c r="H22" s="119"/>
      <c r="I22" s="119"/>
      <c r="J22" s="119"/>
      <c r="K22" s="119"/>
      <c r="L22" s="119"/>
      <c r="M22" s="119"/>
      <c r="N22" s="120"/>
      <c r="O22" s="53">
        <f t="shared" si="0"/>
        <v>0</v>
      </c>
      <c r="P22" s="54">
        <f t="shared" si="1"/>
        <v>0</v>
      </c>
      <c r="Q22" s="55">
        <f t="shared" si="2"/>
        <v>0</v>
      </c>
      <c r="R22" s="5">
        <f t="shared" si="3"/>
        <v>0</v>
      </c>
    </row>
    <row r="23" spans="1:18" s="3" customFormat="1" ht="16.5" customHeight="1">
      <c r="A23" s="207">
        <v>16</v>
      </c>
      <c r="B23" s="328"/>
      <c r="C23" s="331"/>
      <c r="D23" s="330"/>
      <c r="E23" s="171"/>
      <c r="F23" s="119"/>
      <c r="G23" s="119"/>
      <c r="H23" s="119"/>
      <c r="I23" s="119"/>
      <c r="J23" s="119"/>
      <c r="K23" s="119"/>
      <c r="L23" s="119"/>
      <c r="M23" s="119"/>
      <c r="N23" s="120"/>
      <c r="O23" s="53">
        <f t="shared" si="0"/>
        <v>0</v>
      </c>
      <c r="P23" s="54">
        <f t="shared" si="1"/>
        <v>0</v>
      </c>
      <c r="Q23" s="55">
        <f t="shared" si="2"/>
        <v>0</v>
      </c>
      <c r="R23" s="5">
        <f t="shared" si="3"/>
        <v>0</v>
      </c>
    </row>
    <row r="24" spans="1:18" s="3" customFormat="1" ht="16.5" customHeight="1">
      <c r="A24" s="207">
        <v>17</v>
      </c>
      <c r="B24" s="328"/>
      <c r="C24" s="331"/>
      <c r="D24" s="330"/>
      <c r="E24" s="171"/>
      <c r="F24" s="119"/>
      <c r="G24" s="119"/>
      <c r="H24" s="119"/>
      <c r="I24" s="119"/>
      <c r="J24" s="119"/>
      <c r="K24" s="119"/>
      <c r="L24" s="119"/>
      <c r="M24" s="119"/>
      <c r="N24" s="120"/>
      <c r="O24" s="53">
        <f t="shared" si="0"/>
        <v>0</v>
      </c>
      <c r="P24" s="54">
        <f t="shared" si="1"/>
        <v>0</v>
      </c>
      <c r="Q24" s="55">
        <f t="shared" si="2"/>
        <v>0</v>
      </c>
      <c r="R24" s="5">
        <f t="shared" si="3"/>
        <v>0</v>
      </c>
    </row>
    <row r="25" spans="1:18" s="3" customFormat="1" ht="16.5" customHeight="1">
      <c r="A25" s="207">
        <v>18</v>
      </c>
      <c r="B25" s="328"/>
      <c r="C25" s="331"/>
      <c r="D25" s="330"/>
      <c r="E25" s="171"/>
      <c r="F25" s="119"/>
      <c r="G25" s="119"/>
      <c r="H25" s="119"/>
      <c r="I25" s="119"/>
      <c r="J25" s="119"/>
      <c r="K25" s="119"/>
      <c r="L25" s="119"/>
      <c r="M25" s="119"/>
      <c r="N25" s="120"/>
      <c r="O25" s="53">
        <f t="shared" si="0"/>
        <v>0</v>
      </c>
      <c r="P25" s="54">
        <f t="shared" si="1"/>
        <v>0</v>
      </c>
      <c r="Q25" s="55">
        <f t="shared" si="2"/>
        <v>0</v>
      </c>
      <c r="R25" s="5">
        <f t="shared" si="3"/>
        <v>0</v>
      </c>
    </row>
    <row r="26" spans="1:18" s="3" customFormat="1" ht="16.5" customHeight="1">
      <c r="A26" s="207">
        <v>19</v>
      </c>
      <c r="B26" s="328"/>
      <c r="C26" s="331"/>
      <c r="D26" s="330"/>
      <c r="E26" s="212"/>
      <c r="F26" s="119"/>
      <c r="G26" s="119"/>
      <c r="H26" s="211"/>
      <c r="I26" s="211"/>
      <c r="J26" s="211"/>
      <c r="K26" s="211"/>
      <c r="L26" s="211"/>
      <c r="M26" s="119"/>
      <c r="N26" s="120"/>
      <c r="O26" s="53">
        <f t="shared" si="0"/>
        <v>0</v>
      </c>
      <c r="P26" s="54">
        <f t="shared" si="1"/>
        <v>0</v>
      </c>
      <c r="Q26" s="55">
        <f t="shared" si="2"/>
        <v>0</v>
      </c>
      <c r="R26" s="5">
        <f t="shared" si="3"/>
        <v>0</v>
      </c>
    </row>
    <row r="27" spans="1:18" s="3" customFormat="1" ht="16.5" customHeight="1">
      <c r="A27" s="207">
        <v>20</v>
      </c>
      <c r="B27" s="328"/>
      <c r="C27" s="331"/>
      <c r="D27" s="330"/>
      <c r="E27" s="212"/>
      <c r="F27" s="211"/>
      <c r="G27" s="211"/>
      <c r="H27" s="211"/>
      <c r="I27" s="211"/>
      <c r="J27" s="211"/>
      <c r="K27" s="211"/>
      <c r="L27" s="211"/>
      <c r="M27" s="119"/>
      <c r="N27" s="120"/>
      <c r="O27" s="53">
        <f t="shared" si="0"/>
        <v>0</v>
      </c>
      <c r="P27" s="54">
        <f t="shared" si="1"/>
        <v>0</v>
      </c>
      <c r="Q27" s="55">
        <f t="shared" si="2"/>
        <v>0</v>
      </c>
      <c r="R27" s="5">
        <f t="shared" si="3"/>
        <v>0</v>
      </c>
    </row>
    <row r="28" spans="1:18" s="3" customFormat="1" ht="16.5" customHeight="1">
      <c r="A28" s="207">
        <v>21</v>
      </c>
      <c r="B28" s="328"/>
      <c r="C28" s="331"/>
      <c r="D28" s="330"/>
      <c r="E28" s="212"/>
      <c r="F28" s="211"/>
      <c r="G28" s="211"/>
      <c r="H28" s="211"/>
      <c r="I28" s="211"/>
      <c r="J28" s="211"/>
      <c r="K28" s="211"/>
      <c r="L28" s="211"/>
      <c r="M28" s="119"/>
      <c r="N28" s="120"/>
      <c r="O28" s="53">
        <f t="shared" si="0"/>
        <v>0</v>
      </c>
      <c r="P28" s="54">
        <f t="shared" si="1"/>
        <v>0</v>
      </c>
      <c r="Q28" s="55">
        <f t="shared" si="2"/>
        <v>0</v>
      </c>
      <c r="R28" s="5">
        <f t="shared" si="3"/>
        <v>0</v>
      </c>
    </row>
    <row r="29" spans="1:18" s="3" customFormat="1" ht="16.5" customHeight="1">
      <c r="A29" s="207">
        <v>22</v>
      </c>
      <c r="B29" s="328"/>
      <c r="C29" s="331"/>
      <c r="D29" s="330"/>
      <c r="E29" s="212"/>
      <c r="F29" s="211"/>
      <c r="G29" s="211"/>
      <c r="H29" s="211"/>
      <c r="I29" s="211"/>
      <c r="J29" s="211"/>
      <c r="K29" s="211"/>
      <c r="L29" s="211"/>
      <c r="M29" s="119"/>
      <c r="N29" s="120"/>
      <c r="O29" s="53">
        <f t="shared" si="0"/>
        <v>0</v>
      </c>
      <c r="P29" s="54">
        <f t="shared" si="1"/>
        <v>0</v>
      </c>
      <c r="Q29" s="55">
        <f t="shared" si="2"/>
        <v>0</v>
      </c>
      <c r="R29" s="5">
        <f t="shared" si="3"/>
        <v>0</v>
      </c>
    </row>
    <row r="30" spans="1:18" s="3" customFormat="1" ht="16.5" customHeight="1">
      <c r="A30" s="207">
        <v>23</v>
      </c>
      <c r="B30" s="328"/>
      <c r="C30" s="331"/>
      <c r="D30" s="330"/>
      <c r="E30" s="212"/>
      <c r="F30" s="211"/>
      <c r="G30" s="211"/>
      <c r="H30" s="211"/>
      <c r="I30" s="211"/>
      <c r="J30" s="211"/>
      <c r="K30" s="211"/>
      <c r="L30" s="211"/>
      <c r="M30" s="119"/>
      <c r="N30" s="120"/>
      <c r="O30" s="53">
        <f t="shared" si="0"/>
        <v>0</v>
      </c>
      <c r="P30" s="54">
        <f t="shared" si="1"/>
        <v>0</v>
      </c>
      <c r="Q30" s="55">
        <f t="shared" si="2"/>
        <v>0</v>
      </c>
      <c r="R30" s="5">
        <f t="shared" si="3"/>
        <v>0</v>
      </c>
    </row>
    <row r="31" spans="1:18" s="3" customFormat="1" ht="16.5" customHeight="1">
      <c r="A31" s="207">
        <v>24</v>
      </c>
      <c r="B31" s="328"/>
      <c r="C31" s="331"/>
      <c r="D31" s="330"/>
      <c r="E31" s="212"/>
      <c r="F31" s="211"/>
      <c r="G31" s="119"/>
      <c r="H31" s="119"/>
      <c r="I31" s="119"/>
      <c r="J31" s="119"/>
      <c r="K31" s="119"/>
      <c r="L31" s="211"/>
      <c r="M31" s="119"/>
      <c r="N31" s="120"/>
      <c r="O31" s="53">
        <f t="shared" si="0"/>
        <v>0</v>
      </c>
      <c r="P31" s="54">
        <f t="shared" si="1"/>
        <v>0</v>
      </c>
      <c r="Q31" s="55">
        <f t="shared" si="2"/>
        <v>0</v>
      </c>
      <c r="R31" s="5">
        <f t="shared" si="3"/>
        <v>0</v>
      </c>
    </row>
    <row r="32" spans="1:18" s="3" customFormat="1" ht="16.5" customHeight="1">
      <c r="A32" s="207">
        <v>25</v>
      </c>
      <c r="B32" s="328"/>
      <c r="C32" s="331"/>
      <c r="D32" s="330"/>
      <c r="E32" s="212"/>
      <c r="F32" s="211"/>
      <c r="G32" s="119"/>
      <c r="H32" s="119"/>
      <c r="I32" s="119"/>
      <c r="J32" s="119"/>
      <c r="K32" s="119"/>
      <c r="L32" s="211"/>
      <c r="M32" s="119"/>
      <c r="N32" s="120"/>
      <c r="O32" s="53">
        <f t="shared" si="0"/>
        <v>0</v>
      </c>
      <c r="P32" s="54">
        <f t="shared" si="1"/>
        <v>0</v>
      </c>
      <c r="Q32" s="55">
        <f t="shared" si="2"/>
        <v>0</v>
      </c>
      <c r="R32" s="5">
        <f t="shared" si="3"/>
        <v>0</v>
      </c>
    </row>
    <row r="33" spans="1:18" s="3" customFormat="1" ht="16.5" customHeight="1">
      <c r="A33" s="207">
        <v>26</v>
      </c>
      <c r="B33" s="328"/>
      <c r="C33" s="331"/>
      <c r="D33" s="330"/>
      <c r="E33" s="212"/>
      <c r="F33" s="211"/>
      <c r="G33" s="119"/>
      <c r="H33" s="119"/>
      <c r="I33" s="119"/>
      <c r="J33" s="119"/>
      <c r="K33" s="119"/>
      <c r="L33" s="211"/>
      <c r="M33" s="119"/>
      <c r="N33" s="120"/>
      <c r="O33" s="53">
        <f t="shared" si="0"/>
        <v>0</v>
      </c>
      <c r="P33" s="54">
        <f t="shared" si="1"/>
        <v>0</v>
      </c>
      <c r="Q33" s="55">
        <f t="shared" si="2"/>
        <v>0</v>
      </c>
      <c r="R33" s="5">
        <f t="shared" si="3"/>
        <v>0</v>
      </c>
    </row>
    <row r="34" spans="1:18" s="3" customFormat="1" ht="16.5" customHeight="1">
      <c r="A34" s="207">
        <v>27</v>
      </c>
      <c r="B34" s="328"/>
      <c r="C34" s="331"/>
      <c r="D34" s="330"/>
      <c r="E34" s="212"/>
      <c r="F34" s="211"/>
      <c r="G34" s="119"/>
      <c r="H34" s="119"/>
      <c r="I34" s="119"/>
      <c r="J34" s="119"/>
      <c r="K34" s="119"/>
      <c r="L34" s="211"/>
      <c r="M34" s="119"/>
      <c r="N34" s="120"/>
      <c r="O34" s="53">
        <f t="shared" si="0"/>
        <v>0</v>
      </c>
      <c r="P34" s="54">
        <f t="shared" si="1"/>
        <v>0</v>
      </c>
      <c r="Q34" s="55">
        <f t="shared" si="2"/>
        <v>0</v>
      </c>
      <c r="R34" s="5">
        <f t="shared" si="3"/>
        <v>0</v>
      </c>
    </row>
    <row r="35" spans="1:18" s="3" customFormat="1" ht="16.5" customHeight="1">
      <c r="A35" s="207">
        <v>28</v>
      </c>
      <c r="B35" s="328"/>
      <c r="C35" s="331"/>
      <c r="D35" s="330"/>
      <c r="E35" s="212"/>
      <c r="F35" s="211"/>
      <c r="G35" s="119"/>
      <c r="H35" s="119"/>
      <c r="I35" s="119"/>
      <c r="J35" s="119"/>
      <c r="K35" s="119"/>
      <c r="L35" s="211"/>
      <c r="M35" s="119"/>
      <c r="N35" s="120"/>
      <c r="O35" s="53">
        <f t="shared" si="0"/>
        <v>0</v>
      </c>
      <c r="P35" s="54">
        <f t="shared" si="1"/>
        <v>0</v>
      </c>
      <c r="Q35" s="55">
        <f t="shared" si="2"/>
        <v>0</v>
      </c>
      <c r="R35" s="5">
        <f t="shared" si="3"/>
        <v>0</v>
      </c>
    </row>
    <row r="36" spans="1:18" s="3" customFormat="1" ht="16.5" customHeight="1">
      <c r="A36" s="207">
        <v>29</v>
      </c>
      <c r="B36" s="328"/>
      <c r="C36" s="331"/>
      <c r="D36" s="330"/>
      <c r="E36" s="212"/>
      <c r="F36" s="211"/>
      <c r="G36" s="119"/>
      <c r="H36" s="119"/>
      <c r="I36" s="119"/>
      <c r="J36" s="119"/>
      <c r="K36" s="119"/>
      <c r="L36" s="211"/>
      <c r="M36" s="119"/>
      <c r="N36" s="120"/>
      <c r="O36" s="53">
        <f t="shared" si="0"/>
        <v>0</v>
      </c>
      <c r="P36" s="54">
        <f t="shared" si="1"/>
        <v>0</v>
      </c>
      <c r="Q36" s="55">
        <f t="shared" si="2"/>
        <v>0</v>
      </c>
      <c r="R36" s="5">
        <f t="shared" si="3"/>
        <v>0</v>
      </c>
    </row>
    <row r="37" spans="1:18" s="3" customFormat="1" ht="16.5" customHeight="1">
      <c r="A37" s="207">
        <v>30</v>
      </c>
      <c r="B37" s="328"/>
      <c r="C37" s="331"/>
      <c r="D37" s="330"/>
      <c r="E37" s="212"/>
      <c r="F37" s="211"/>
      <c r="G37" s="119"/>
      <c r="H37" s="119"/>
      <c r="I37" s="119"/>
      <c r="J37" s="119"/>
      <c r="K37" s="119"/>
      <c r="L37" s="211"/>
      <c r="M37" s="119"/>
      <c r="N37" s="120"/>
      <c r="O37" s="53">
        <f t="shared" si="0"/>
        <v>0</v>
      </c>
      <c r="P37" s="54">
        <f t="shared" si="1"/>
        <v>0</v>
      </c>
      <c r="Q37" s="55">
        <f t="shared" si="2"/>
        <v>0</v>
      </c>
      <c r="R37" s="5">
        <f t="shared" si="3"/>
        <v>0</v>
      </c>
    </row>
    <row r="38" spans="1:18" s="3" customFormat="1" ht="16.5" customHeight="1">
      <c r="A38" s="207">
        <v>31</v>
      </c>
      <c r="B38" s="328"/>
      <c r="C38" s="331"/>
      <c r="D38" s="330"/>
      <c r="E38" s="212"/>
      <c r="F38" s="211"/>
      <c r="G38" s="119"/>
      <c r="H38" s="119"/>
      <c r="I38" s="119"/>
      <c r="J38" s="119"/>
      <c r="K38" s="119"/>
      <c r="L38" s="211"/>
      <c r="M38" s="119"/>
      <c r="N38" s="120"/>
      <c r="O38" s="53">
        <f t="shared" si="0"/>
        <v>0</v>
      </c>
      <c r="P38" s="54">
        <f t="shared" si="1"/>
        <v>0</v>
      </c>
      <c r="Q38" s="55">
        <f t="shared" si="2"/>
        <v>0</v>
      </c>
      <c r="R38" s="5">
        <f t="shared" si="3"/>
        <v>0</v>
      </c>
    </row>
    <row r="39" spans="1:18" s="3" customFormat="1" ht="16.5" customHeight="1">
      <c r="A39" s="207">
        <v>32</v>
      </c>
      <c r="B39" s="328"/>
      <c r="C39" s="331"/>
      <c r="D39" s="330"/>
      <c r="E39" s="212"/>
      <c r="F39" s="211"/>
      <c r="G39" s="119"/>
      <c r="H39" s="119"/>
      <c r="I39" s="119"/>
      <c r="J39" s="119"/>
      <c r="K39" s="119"/>
      <c r="L39" s="211"/>
      <c r="M39" s="119"/>
      <c r="N39" s="120"/>
      <c r="O39" s="53">
        <f t="shared" si="0"/>
        <v>0</v>
      </c>
      <c r="P39" s="54">
        <f t="shared" si="1"/>
        <v>0</v>
      </c>
      <c r="Q39" s="55">
        <f t="shared" si="2"/>
        <v>0</v>
      </c>
      <c r="R39" s="5">
        <f t="shared" si="3"/>
        <v>0</v>
      </c>
    </row>
    <row r="40" spans="1:18" s="3" customFormat="1" ht="16.5" customHeight="1">
      <c r="A40" s="207">
        <v>33</v>
      </c>
      <c r="B40" s="328"/>
      <c r="C40" s="331"/>
      <c r="D40" s="330"/>
      <c r="E40" s="212"/>
      <c r="F40" s="211"/>
      <c r="G40" s="119"/>
      <c r="H40" s="119"/>
      <c r="I40" s="119"/>
      <c r="J40" s="119"/>
      <c r="K40" s="119"/>
      <c r="L40" s="211"/>
      <c r="M40" s="119"/>
      <c r="N40" s="120"/>
      <c r="O40" s="53">
        <f t="shared" si="0"/>
        <v>0</v>
      </c>
      <c r="P40" s="54">
        <f t="shared" si="1"/>
        <v>0</v>
      </c>
      <c r="Q40" s="55">
        <f t="shared" si="2"/>
        <v>0</v>
      </c>
      <c r="R40" s="5">
        <f t="shared" si="3"/>
        <v>0</v>
      </c>
    </row>
    <row r="41" spans="1:18" s="3" customFormat="1" ht="16.5" customHeight="1">
      <c r="A41" s="207">
        <v>34</v>
      </c>
      <c r="B41" s="328"/>
      <c r="C41" s="331"/>
      <c r="D41" s="330"/>
      <c r="E41" s="212"/>
      <c r="F41" s="211"/>
      <c r="G41" s="119"/>
      <c r="H41" s="119"/>
      <c r="I41" s="119"/>
      <c r="J41" s="119"/>
      <c r="K41" s="119"/>
      <c r="L41" s="211"/>
      <c r="M41" s="119"/>
      <c r="N41" s="120"/>
      <c r="O41" s="53">
        <f t="shared" si="0"/>
        <v>0</v>
      </c>
      <c r="P41" s="54">
        <f t="shared" si="1"/>
        <v>0</v>
      </c>
      <c r="Q41" s="55">
        <f t="shared" si="2"/>
        <v>0</v>
      </c>
      <c r="R41" s="5">
        <f t="shared" si="3"/>
        <v>0</v>
      </c>
    </row>
    <row r="42" spans="1:18" s="3" customFormat="1" ht="16.5" customHeight="1">
      <c r="A42" s="207">
        <v>35</v>
      </c>
      <c r="B42" s="328"/>
      <c r="C42" s="331"/>
      <c r="D42" s="330"/>
      <c r="E42" s="212"/>
      <c r="F42" s="211"/>
      <c r="G42" s="119"/>
      <c r="H42" s="119"/>
      <c r="I42" s="119"/>
      <c r="J42" s="119"/>
      <c r="K42" s="119"/>
      <c r="L42" s="211"/>
      <c r="M42" s="119"/>
      <c r="N42" s="120"/>
      <c r="O42" s="53">
        <f t="shared" si="0"/>
        <v>0</v>
      </c>
      <c r="P42" s="54">
        <f t="shared" si="1"/>
        <v>0</v>
      </c>
      <c r="Q42" s="55">
        <f t="shared" si="2"/>
        <v>0</v>
      </c>
      <c r="R42" s="5">
        <f t="shared" si="3"/>
        <v>0</v>
      </c>
    </row>
    <row r="43" spans="1:18" s="3" customFormat="1" ht="16.5" customHeight="1">
      <c r="A43" s="207">
        <v>36</v>
      </c>
      <c r="B43" s="328"/>
      <c r="C43" s="331"/>
      <c r="D43" s="330"/>
      <c r="E43" s="212"/>
      <c r="F43" s="211"/>
      <c r="G43" s="119"/>
      <c r="H43" s="119"/>
      <c r="I43" s="119"/>
      <c r="J43" s="119"/>
      <c r="K43" s="119"/>
      <c r="L43" s="211"/>
      <c r="M43" s="119"/>
      <c r="N43" s="120"/>
      <c r="O43" s="53">
        <f t="shared" si="0"/>
        <v>0</v>
      </c>
      <c r="P43" s="54">
        <f t="shared" si="1"/>
        <v>0</v>
      </c>
      <c r="Q43" s="55">
        <f t="shared" si="2"/>
        <v>0</v>
      </c>
      <c r="R43" s="5">
        <f t="shared" si="3"/>
        <v>0</v>
      </c>
    </row>
    <row r="44" spans="1:18" s="3" customFormat="1" ht="16.5" customHeight="1">
      <c r="A44" s="207">
        <v>37</v>
      </c>
      <c r="B44" s="328"/>
      <c r="C44" s="331"/>
      <c r="D44" s="330"/>
      <c r="E44" s="212"/>
      <c r="F44" s="211"/>
      <c r="G44" s="119"/>
      <c r="H44" s="119"/>
      <c r="I44" s="119"/>
      <c r="J44" s="119"/>
      <c r="K44" s="119"/>
      <c r="L44" s="211"/>
      <c r="M44" s="119"/>
      <c r="N44" s="120"/>
      <c r="O44" s="53">
        <f t="shared" si="0"/>
        <v>0</v>
      </c>
      <c r="P44" s="54">
        <f t="shared" si="1"/>
        <v>0</v>
      </c>
      <c r="Q44" s="55">
        <f t="shared" si="2"/>
        <v>0</v>
      </c>
      <c r="R44" s="5">
        <f t="shared" si="3"/>
        <v>0</v>
      </c>
    </row>
    <row r="45" spans="1:18" s="3" customFormat="1" ht="16.5" customHeight="1">
      <c r="A45" s="207">
        <v>38</v>
      </c>
      <c r="B45" s="328"/>
      <c r="C45" s="331"/>
      <c r="D45" s="330"/>
      <c r="E45" s="212"/>
      <c r="F45" s="211"/>
      <c r="G45" s="119"/>
      <c r="H45" s="119"/>
      <c r="I45" s="119"/>
      <c r="J45" s="119"/>
      <c r="K45" s="119"/>
      <c r="L45" s="211"/>
      <c r="M45" s="119"/>
      <c r="N45" s="120"/>
      <c r="O45" s="53">
        <f t="shared" si="0"/>
        <v>0</v>
      </c>
      <c r="P45" s="54">
        <f t="shared" si="1"/>
        <v>0</v>
      </c>
      <c r="Q45" s="55">
        <f t="shared" si="2"/>
        <v>0</v>
      </c>
      <c r="R45" s="5">
        <f t="shared" si="3"/>
        <v>0</v>
      </c>
    </row>
    <row r="46" spans="1:18" s="3" customFormat="1" ht="16.5" customHeight="1">
      <c r="A46" s="207">
        <v>39</v>
      </c>
      <c r="B46" s="328"/>
      <c r="C46" s="331"/>
      <c r="D46" s="330"/>
      <c r="E46" s="212"/>
      <c r="F46" s="211"/>
      <c r="G46" s="119"/>
      <c r="H46" s="119"/>
      <c r="I46" s="119"/>
      <c r="J46" s="119"/>
      <c r="K46" s="119"/>
      <c r="L46" s="211"/>
      <c r="M46" s="119"/>
      <c r="N46" s="120"/>
      <c r="O46" s="53">
        <f t="shared" si="0"/>
        <v>0</v>
      </c>
      <c r="P46" s="54">
        <f t="shared" si="1"/>
        <v>0</v>
      </c>
      <c r="Q46" s="55">
        <f t="shared" si="2"/>
        <v>0</v>
      </c>
      <c r="R46" s="5">
        <f t="shared" si="3"/>
        <v>0</v>
      </c>
    </row>
    <row r="47" spans="1:18" s="3" customFormat="1" ht="16.5" customHeight="1">
      <c r="A47" s="207">
        <v>40</v>
      </c>
      <c r="B47" s="328"/>
      <c r="C47" s="331"/>
      <c r="D47" s="330"/>
      <c r="E47" s="212"/>
      <c r="F47" s="211"/>
      <c r="G47" s="119"/>
      <c r="H47" s="119"/>
      <c r="I47" s="119"/>
      <c r="J47" s="119"/>
      <c r="K47" s="119"/>
      <c r="L47" s="211"/>
      <c r="M47" s="119"/>
      <c r="N47" s="120"/>
      <c r="O47" s="53">
        <f t="shared" si="0"/>
        <v>0</v>
      </c>
      <c r="P47" s="54">
        <f t="shared" si="1"/>
        <v>0</v>
      </c>
      <c r="Q47" s="55">
        <f t="shared" si="2"/>
        <v>0</v>
      </c>
      <c r="R47" s="5">
        <f t="shared" si="3"/>
        <v>0</v>
      </c>
    </row>
    <row r="48" spans="1:18" s="3" customFormat="1" ht="16.5" customHeight="1">
      <c r="A48" s="207">
        <v>41</v>
      </c>
      <c r="B48" s="328"/>
      <c r="C48" s="331"/>
      <c r="D48" s="330"/>
      <c r="E48" s="212"/>
      <c r="F48" s="211"/>
      <c r="G48" s="119"/>
      <c r="H48" s="119"/>
      <c r="I48" s="119"/>
      <c r="J48" s="119"/>
      <c r="K48" s="119"/>
      <c r="L48" s="211"/>
      <c r="M48" s="119"/>
      <c r="N48" s="120"/>
      <c r="O48" s="53">
        <f t="shared" si="0"/>
        <v>0</v>
      </c>
      <c r="P48" s="54">
        <f t="shared" si="1"/>
        <v>0</v>
      </c>
      <c r="Q48" s="55">
        <f t="shared" si="2"/>
        <v>0</v>
      </c>
      <c r="R48" s="5">
        <f t="shared" si="3"/>
        <v>0</v>
      </c>
    </row>
    <row r="49" spans="1:18" s="3" customFormat="1" ht="16.5" customHeight="1">
      <c r="A49" s="207">
        <v>42</v>
      </c>
      <c r="B49" s="328"/>
      <c r="C49" s="331"/>
      <c r="D49" s="330"/>
      <c r="E49" s="212"/>
      <c r="F49" s="211"/>
      <c r="G49" s="119"/>
      <c r="H49" s="119"/>
      <c r="I49" s="119"/>
      <c r="J49" s="119"/>
      <c r="K49" s="119"/>
      <c r="L49" s="211"/>
      <c r="M49" s="119"/>
      <c r="N49" s="120"/>
      <c r="O49" s="53">
        <f t="shared" si="0"/>
        <v>0</v>
      </c>
      <c r="P49" s="54">
        <f t="shared" si="1"/>
        <v>0</v>
      </c>
      <c r="Q49" s="55">
        <f t="shared" si="2"/>
        <v>0</v>
      </c>
      <c r="R49" s="5">
        <f t="shared" si="3"/>
        <v>0</v>
      </c>
    </row>
    <row r="50" spans="1:18" s="3" customFormat="1" ht="16.5" customHeight="1">
      <c r="A50" s="207">
        <v>43</v>
      </c>
      <c r="B50" s="328"/>
      <c r="C50" s="331"/>
      <c r="D50" s="330"/>
      <c r="E50" s="212"/>
      <c r="F50" s="211"/>
      <c r="G50" s="211"/>
      <c r="H50" s="211"/>
      <c r="I50" s="211"/>
      <c r="J50" s="211"/>
      <c r="K50" s="211"/>
      <c r="L50" s="211"/>
      <c r="M50" s="119"/>
      <c r="N50" s="120"/>
      <c r="O50" s="53">
        <f t="shared" si="0"/>
        <v>0</v>
      </c>
      <c r="P50" s="54">
        <f t="shared" si="1"/>
        <v>0</v>
      </c>
      <c r="Q50" s="55">
        <f t="shared" si="2"/>
        <v>0</v>
      </c>
      <c r="R50" s="5">
        <f t="shared" si="3"/>
        <v>0</v>
      </c>
    </row>
    <row r="51" spans="1:18" s="3" customFormat="1" ht="16.5" customHeight="1">
      <c r="A51" s="207">
        <v>44</v>
      </c>
      <c r="B51" s="328"/>
      <c r="C51" s="331"/>
      <c r="D51" s="330"/>
      <c r="E51" s="212"/>
      <c r="F51" s="211"/>
      <c r="G51" s="119"/>
      <c r="H51" s="119"/>
      <c r="I51" s="119"/>
      <c r="J51" s="211"/>
      <c r="K51" s="211"/>
      <c r="L51" s="211"/>
      <c r="M51" s="119"/>
      <c r="N51" s="120"/>
      <c r="O51" s="53">
        <f t="shared" si="0"/>
        <v>0</v>
      </c>
      <c r="P51" s="54">
        <f t="shared" si="1"/>
        <v>0</v>
      </c>
      <c r="Q51" s="55">
        <f t="shared" si="2"/>
        <v>0</v>
      </c>
      <c r="R51" s="5">
        <f t="shared" si="3"/>
        <v>0</v>
      </c>
    </row>
    <row r="52" spans="1:18" s="3" customFormat="1" ht="16.5" customHeight="1">
      <c r="A52" s="207">
        <v>45</v>
      </c>
      <c r="B52" s="328"/>
      <c r="C52" s="331"/>
      <c r="D52" s="330"/>
      <c r="E52" s="212"/>
      <c r="F52" s="211"/>
      <c r="G52" s="211"/>
      <c r="H52" s="211"/>
      <c r="I52" s="211"/>
      <c r="J52" s="211"/>
      <c r="K52" s="211"/>
      <c r="L52" s="211"/>
      <c r="M52" s="119"/>
      <c r="N52" s="120"/>
      <c r="O52" s="53">
        <f t="shared" si="0"/>
        <v>0</v>
      </c>
      <c r="P52" s="54">
        <f t="shared" si="1"/>
        <v>0</v>
      </c>
      <c r="Q52" s="55">
        <f t="shared" si="2"/>
        <v>0</v>
      </c>
      <c r="R52" s="5">
        <f t="shared" si="3"/>
        <v>0</v>
      </c>
    </row>
    <row r="53" spans="1:18" s="3" customFormat="1" ht="16.5" customHeight="1">
      <c r="A53" s="207">
        <v>46</v>
      </c>
      <c r="B53" s="328"/>
      <c r="C53" s="331"/>
      <c r="D53" s="330"/>
      <c r="E53" s="212"/>
      <c r="F53" s="211"/>
      <c r="G53" s="211"/>
      <c r="H53" s="211"/>
      <c r="I53" s="211"/>
      <c r="J53" s="211"/>
      <c r="K53" s="119"/>
      <c r="L53" s="119"/>
      <c r="M53" s="119"/>
      <c r="N53" s="120"/>
      <c r="O53" s="53">
        <f t="shared" si="0"/>
        <v>0</v>
      </c>
      <c r="P53" s="54">
        <f t="shared" si="1"/>
        <v>0</v>
      </c>
      <c r="Q53" s="55">
        <f t="shared" si="2"/>
        <v>0</v>
      </c>
      <c r="R53" s="5">
        <f t="shared" si="3"/>
        <v>0</v>
      </c>
    </row>
    <row r="54" spans="1:18" s="3" customFormat="1" ht="16.5" customHeight="1">
      <c r="A54" s="208">
        <v>47</v>
      </c>
      <c r="B54" s="332"/>
      <c r="C54" s="333"/>
      <c r="D54" s="334"/>
      <c r="E54" s="213"/>
      <c r="F54" s="214"/>
      <c r="G54" s="123"/>
      <c r="H54" s="123"/>
      <c r="I54" s="123"/>
      <c r="J54" s="123"/>
      <c r="K54" s="123"/>
      <c r="L54" s="123"/>
      <c r="M54" s="123"/>
      <c r="N54" s="122"/>
      <c r="O54" s="58">
        <f t="shared" si="0"/>
        <v>0</v>
      </c>
      <c r="P54" s="56">
        <f t="shared" si="1"/>
        <v>0</v>
      </c>
      <c r="Q54" s="57">
        <f t="shared" si="2"/>
        <v>0</v>
      </c>
      <c r="R54" s="5">
        <f t="shared" si="3"/>
        <v>0</v>
      </c>
    </row>
    <row r="55" spans="1:18" s="3" customFormat="1" ht="16.5" customHeight="1">
      <c r="A55" s="600" t="s">
        <v>17</v>
      </c>
      <c r="B55" s="601"/>
      <c r="C55" s="79">
        <f>SUM(E55:N55)</f>
        <v>0</v>
      </c>
      <c r="D55" s="43" t="s">
        <v>18</v>
      </c>
      <c r="E55" s="47">
        <f t="shared" ref="E55:N55" si="4">COUNTIF(E8:E54,"○")</f>
        <v>0</v>
      </c>
      <c r="F55" s="48">
        <f t="shared" si="4"/>
        <v>0</v>
      </c>
      <c r="G55" s="48">
        <f t="shared" si="4"/>
        <v>0</v>
      </c>
      <c r="H55" s="48">
        <f t="shared" si="4"/>
        <v>0</v>
      </c>
      <c r="I55" s="48">
        <f t="shared" si="4"/>
        <v>0</v>
      </c>
      <c r="J55" s="48">
        <f t="shared" si="4"/>
        <v>0</v>
      </c>
      <c r="K55" s="48">
        <f t="shared" si="4"/>
        <v>0</v>
      </c>
      <c r="L55" s="48">
        <f t="shared" si="4"/>
        <v>0</v>
      </c>
      <c r="M55" s="48">
        <f t="shared" si="4"/>
        <v>0</v>
      </c>
      <c r="N55" s="49">
        <f t="shared" si="4"/>
        <v>0</v>
      </c>
      <c r="O55" s="8" t="s">
        <v>19</v>
      </c>
      <c r="P55" s="107" t="s">
        <v>19</v>
      </c>
      <c r="Q55" s="43" t="s">
        <v>19</v>
      </c>
    </row>
    <row r="56" spans="1:18" s="3" customFormat="1" ht="16.5" customHeight="1" thickBot="1">
      <c r="A56" s="602" t="s">
        <v>20</v>
      </c>
      <c r="B56" s="603"/>
      <c r="C56" s="80">
        <f>SUM(E56:N56)</f>
        <v>0</v>
      </c>
      <c r="D56" s="259" t="s">
        <v>21</v>
      </c>
      <c r="E56" s="203">
        <f t="shared" ref="E56:N56" si="5">COUNTIF(E8:E54,"日")</f>
        <v>0</v>
      </c>
      <c r="F56" s="204">
        <f t="shared" si="5"/>
        <v>0</v>
      </c>
      <c r="G56" s="204">
        <f t="shared" si="5"/>
        <v>0</v>
      </c>
      <c r="H56" s="204">
        <f t="shared" si="5"/>
        <v>0</v>
      </c>
      <c r="I56" s="204">
        <f t="shared" si="5"/>
        <v>0</v>
      </c>
      <c r="J56" s="204">
        <f t="shared" si="5"/>
        <v>0</v>
      </c>
      <c r="K56" s="204">
        <f t="shared" si="5"/>
        <v>0</v>
      </c>
      <c r="L56" s="204">
        <f t="shared" si="5"/>
        <v>0</v>
      </c>
      <c r="M56" s="204">
        <f t="shared" si="5"/>
        <v>0</v>
      </c>
      <c r="N56" s="205">
        <f t="shared" si="5"/>
        <v>0</v>
      </c>
      <c r="O56" s="254">
        <f>SUM(O8:O54)</f>
        <v>0</v>
      </c>
      <c r="P56" s="255">
        <f>SUM(P8:P54)</f>
        <v>0</v>
      </c>
      <c r="Q56" s="256">
        <f>SUM(Q8:Q54)</f>
        <v>0</v>
      </c>
    </row>
    <row r="57" spans="1:18" s="3" customFormat="1" ht="16.5" customHeight="1" thickTop="1" thickBot="1">
      <c r="A57" s="542" t="s">
        <v>22</v>
      </c>
      <c r="B57" s="580" t="s">
        <v>23</v>
      </c>
      <c r="C57" s="580"/>
      <c r="D57" s="262" t="s">
        <v>24</v>
      </c>
      <c r="E57" s="62">
        <f t="shared" ref="E57:N57" si="6">SUM(E58:E65)</f>
        <v>0</v>
      </c>
      <c r="F57" s="63">
        <f t="shared" si="6"/>
        <v>0</v>
      </c>
      <c r="G57" s="63">
        <f t="shared" si="6"/>
        <v>0</v>
      </c>
      <c r="H57" s="63">
        <f t="shared" si="6"/>
        <v>0</v>
      </c>
      <c r="I57" s="63">
        <f t="shared" si="6"/>
        <v>0</v>
      </c>
      <c r="J57" s="63">
        <f t="shared" si="6"/>
        <v>0</v>
      </c>
      <c r="K57" s="63">
        <f t="shared" si="6"/>
        <v>0</v>
      </c>
      <c r="L57" s="63">
        <f t="shared" si="6"/>
        <v>0</v>
      </c>
      <c r="M57" s="63">
        <f t="shared" si="6"/>
        <v>0</v>
      </c>
      <c r="N57" s="64">
        <f t="shared" si="6"/>
        <v>0</v>
      </c>
      <c r="O57" s="581">
        <f t="shared" ref="O57:O77" si="7">SUM(E57:N57)</f>
        <v>0</v>
      </c>
      <c r="P57" s="581"/>
      <c r="Q57" s="581"/>
    </row>
    <row r="58" spans="1:18" s="3" customFormat="1" ht="16.5" customHeight="1" thickTop="1" thickBot="1">
      <c r="A58" s="543"/>
      <c r="B58" s="544" t="s">
        <v>25</v>
      </c>
      <c r="C58" s="544"/>
      <c r="D58" s="282" t="s">
        <v>26</v>
      </c>
      <c r="E58" s="124"/>
      <c r="F58" s="125"/>
      <c r="G58" s="126"/>
      <c r="H58" s="126"/>
      <c r="I58" s="127"/>
      <c r="J58" s="128"/>
      <c r="K58" s="127"/>
      <c r="L58" s="127"/>
      <c r="M58" s="127"/>
      <c r="N58" s="129"/>
      <c r="O58" s="545">
        <f t="shared" si="7"/>
        <v>0</v>
      </c>
      <c r="P58" s="545"/>
      <c r="Q58" s="565">
        <f>SUM(O58:P65)</f>
        <v>0</v>
      </c>
    </row>
    <row r="59" spans="1:18" s="3" customFormat="1" ht="16.5" customHeight="1" thickTop="1" thickBot="1">
      <c r="A59" s="543"/>
      <c r="B59" s="566" t="s">
        <v>25</v>
      </c>
      <c r="C59" s="566"/>
      <c r="D59" s="283" t="s">
        <v>27</v>
      </c>
      <c r="E59" s="130"/>
      <c r="F59" s="131"/>
      <c r="G59" s="132"/>
      <c r="H59" s="132"/>
      <c r="I59" s="133"/>
      <c r="J59" s="131"/>
      <c r="K59" s="133"/>
      <c r="L59" s="133"/>
      <c r="M59" s="133"/>
      <c r="N59" s="134"/>
      <c r="O59" s="555">
        <f t="shared" si="7"/>
        <v>0</v>
      </c>
      <c r="P59" s="555"/>
      <c r="Q59" s="565"/>
    </row>
    <row r="60" spans="1:18" s="3" customFormat="1" ht="16.5" customHeight="1" thickTop="1" thickBot="1">
      <c r="A60" s="543"/>
      <c r="B60" s="566" t="s">
        <v>25</v>
      </c>
      <c r="C60" s="566"/>
      <c r="D60" s="283" t="s">
        <v>28</v>
      </c>
      <c r="E60" s="130"/>
      <c r="F60" s="131"/>
      <c r="G60" s="132"/>
      <c r="H60" s="132"/>
      <c r="I60" s="135"/>
      <c r="J60" s="131"/>
      <c r="K60" s="133"/>
      <c r="L60" s="133"/>
      <c r="M60" s="133"/>
      <c r="N60" s="134"/>
      <c r="O60" s="555">
        <f t="shared" si="7"/>
        <v>0</v>
      </c>
      <c r="P60" s="555"/>
      <c r="Q60" s="565"/>
    </row>
    <row r="61" spans="1:18" s="3" customFormat="1" ht="16.5" customHeight="1" thickTop="1" thickBot="1">
      <c r="A61" s="543"/>
      <c r="B61" s="556" t="s">
        <v>143</v>
      </c>
      <c r="C61" s="556"/>
      <c r="D61" s="284" t="s">
        <v>156</v>
      </c>
      <c r="E61" s="130"/>
      <c r="F61" s="131"/>
      <c r="G61" s="132"/>
      <c r="H61" s="132"/>
      <c r="I61" s="135"/>
      <c r="J61" s="131"/>
      <c r="K61" s="133"/>
      <c r="L61" s="135"/>
      <c r="M61" s="135"/>
      <c r="N61" s="134"/>
      <c r="O61" s="555">
        <f t="shared" si="7"/>
        <v>0</v>
      </c>
      <c r="P61" s="555"/>
      <c r="Q61" s="565"/>
    </row>
    <row r="62" spans="1:18" s="3" customFormat="1" ht="16.5" customHeight="1" thickTop="1" thickBot="1">
      <c r="A62" s="543"/>
      <c r="B62" s="556"/>
      <c r="C62" s="556"/>
      <c r="D62" s="155"/>
      <c r="E62" s="130"/>
      <c r="F62" s="131"/>
      <c r="G62" s="132"/>
      <c r="H62" s="132"/>
      <c r="I62" s="135"/>
      <c r="J62" s="131"/>
      <c r="K62" s="133"/>
      <c r="L62" s="135"/>
      <c r="M62" s="135"/>
      <c r="N62" s="134"/>
      <c r="O62" s="555">
        <f t="shared" si="7"/>
        <v>0</v>
      </c>
      <c r="P62" s="555"/>
      <c r="Q62" s="565"/>
    </row>
    <row r="63" spans="1:18" s="3" customFormat="1" ht="16.5" customHeight="1" thickTop="1" thickBot="1">
      <c r="A63" s="543"/>
      <c r="B63" s="556"/>
      <c r="C63" s="556"/>
      <c r="D63" s="155"/>
      <c r="E63" s="130"/>
      <c r="F63" s="131"/>
      <c r="G63" s="132"/>
      <c r="H63" s="136"/>
      <c r="I63" s="133"/>
      <c r="J63" s="138"/>
      <c r="K63" s="133"/>
      <c r="L63" s="135"/>
      <c r="M63" s="135"/>
      <c r="N63" s="134"/>
      <c r="O63" s="555">
        <f t="shared" si="7"/>
        <v>0</v>
      </c>
      <c r="P63" s="555"/>
      <c r="Q63" s="565"/>
    </row>
    <row r="64" spans="1:18" s="3" customFormat="1" ht="16.5" customHeight="1" thickTop="1" thickBot="1">
      <c r="A64" s="543"/>
      <c r="B64" s="556"/>
      <c r="C64" s="556"/>
      <c r="D64" s="155"/>
      <c r="E64" s="130"/>
      <c r="F64" s="131"/>
      <c r="G64" s="132"/>
      <c r="H64" s="136"/>
      <c r="I64" s="133"/>
      <c r="J64" s="138"/>
      <c r="K64" s="133"/>
      <c r="L64" s="135"/>
      <c r="M64" s="135"/>
      <c r="N64" s="134"/>
      <c r="O64" s="555">
        <f t="shared" si="7"/>
        <v>0</v>
      </c>
      <c r="P64" s="555"/>
      <c r="Q64" s="565"/>
    </row>
    <row r="65" spans="1:17" s="3" customFormat="1" ht="16.5" customHeight="1" thickTop="1" thickBot="1">
      <c r="A65" s="543"/>
      <c r="B65" s="567"/>
      <c r="C65" s="567"/>
      <c r="D65" s="263"/>
      <c r="E65" s="264"/>
      <c r="F65" s="265"/>
      <c r="G65" s="265"/>
      <c r="H65" s="265"/>
      <c r="I65" s="266"/>
      <c r="J65" s="266"/>
      <c r="K65" s="139"/>
      <c r="L65" s="267"/>
      <c r="M65" s="267"/>
      <c r="N65" s="174"/>
      <c r="O65" s="568">
        <f t="shared" si="7"/>
        <v>0</v>
      </c>
      <c r="P65" s="568"/>
      <c r="Q65" s="565"/>
    </row>
    <row r="66" spans="1:17" s="3" customFormat="1" ht="16.5" customHeight="1" thickTop="1" thickBot="1">
      <c r="A66" s="536" t="s">
        <v>29</v>
      </c>
      <c r="B66" s="537" t="s">
        <v>30</v>
      </c>
      <c r="C66" s="538"/>
      <c r="D66" s="65" t="s">
        <v>31</v>
      </c>
      <c r="E66" s="140"/>
      <c r="F66" s="141"/>
      <c r="G66" s="141"/>
      <c r="H66" s="141"/>
      <c r="I66" s="142"/>
      <c r="J66" s="142"/>
      <c r="K66" s="142"/>
      <c r="L66" s="143"/>
      <c r="M66" s="143"/>
      <c r="N66" s="144"/>
      <c r="O66" s="541">
        <f t="shared" si="7"/>
        <v>0</v>
      </c>
      <c r="P66" s="541"/>
      <c r="Q66" s="557">
        <f>SUM(O66:P68)</f>
        <v>0</v>
      </c>
    </row>
    <row r="67" spans="1:17" s="3" customFormat="1" ht="16.5" customHeight="1" thickTop="1" thickBot="1">
      <c r="A67" s="536"/>
      <c r="B67" s="539"/>
      <c r="C67" s="540"/>
      <c r="D67" s="66" t="s">
        <v>32</v>
      </c>
      <c r="E67" s="145"/>
      <c r="F67" s="132"/>
      <c r="G67" s="132"/>
      <c r="H67" s="132"/>
      <c r="I67" s="146"/>
      <c r="J67" s="146"/>
      <c r="K67" s="146"/>
      <c r="L67" s="146"/>
      <c r="M67" s="146"/>
      <c r="N67" s="147"/>
      <c r="O67" s="555">
        <f t="shared" si="7"/>
        <v>0</v>
      </c>
      <c r="P67" s="555"/>
      <c r="Q67" s="557"/>
    </row>
    <row r="68" spans="1:17" s="3" customFormat="1" ht="16.5" customHeight="1" thickTop="1" thickBot="1">
      <c r="A68" s="536"/>
      <c r="B68" s="558" t="s">
        <v>33</v>
      </c>
      <c r="C68" s="558"/>
      <c r="D68" s="558"/>
      <c r="E68" s="148"/>
      <c r="F68" s="149"/>
      <c r="G68" s="149"/>
      <c r="H68" s="149"/>
      <c r="I68" s="150"/>
      <c r="J68" s="150"/>
      <c r="K68" s="150"/>
      <c r="L68" s="150"/>
      <c r="M68" s="150"/>
      <c r="N68" s="151"/>
      <c r="O68" s="559">
        <f t="shared" si="7"/>
        <v>0</v>
      </c>
      <c r="P68" s="559"/>
      <c r="Q68" s="557"/>
    </row>
    <row r="69" spans="1:17" s="3" customFormat="1" ht="16.5" customHeight="1" thickTop="1" thickBot="1">
      <c r="A69" s="536"/>
      <c r="B69" s="560" t="s">
        <v>34</v>
      </c>
      <c r="C69" s="560"/>
      <c r="D69" s="560"/>
      <c r="E69" s="152"/>
      <c r="F69" s="136"/>
      <c r="G69" s="136"/>
      <c r="H69" s="136"/>
      <c r="I69" s="153"/>
      <c r="J69" s="153"/>
      <c r="K69" s="153"/>
      <c r="L69" s="153"/>
      <c r="M69" s="153"/>
      <c r="N69" s="154"/>
      <c r="O69" s="561">
        <f t="shared" si="7"/>
        <v>0</v>
      </c>
      <c r="P69" s="561"/>
      <c r="Q69" s="257">
        <f>O69</f>
        <v>0</v>
      </c>
    </row>
    <row r="70" spans="1:17" s="3" customFormat="1" ht="16.5" customHeight="1" thickTop="1" thickBot="1">
      <c r="A70" s="536"/>
      <c r="B70" s="562" t="s">
        <v>35</v>
      </c>
      <c r="C70" s="562"/>
      <c r="D70" s="562"/>
      <c r="E70" s="67">
        <f t="shared" ref="E70:N70" si="8">SUM(E66:E69)</f>
        <v>0</v>
      </c>
      <c r="F70" s="68">
        <f t="shared" si="8"/>
        <v>0</v>
      </c>
      <c r="G70" s="68">
        <f t="shared" si="8"/>
        <v>0</v>
      </c>
      <c r="H70" s="68">
        <f t="shared" si="8"/>
        <v>0</v>
      </c>
      <c r="I70" s="68">
        <f t="shared" si="8"/>
        <v>0</v>
      </c>
      <c r="J70" s="68">
        <f t="shared" si="8"/>
        <v>0</v>
      </c>
      <c r="K70" s="68">
        <f t="shared" si="8"/>
        <v>0</v>
      </c>
      <c r="L70" s="68">
        <f t="shared" si="8"/>
        <v>0</v>
      </c>
      <c r="M70" s="68">
        <f t="shared" si="8"/>
        <v>0</v>
      </c>
      <c r="N70" s="69">
        <f t="shared" si="8"/>
        <v>0</v>
      </c>
      <c r="O70" s="563">
        <f t="shared" si="7"/>
        <v>0</v>
      </c>
      <c r="P70" s="563"/>
      <c r="Q70" s="564"/>
    </row>
    <row r="71" spans="1:17" s="3" customFormat="1" ht="16.5" customHeight="1" thickTop="1">
      <c r="A71" s="546" t="s">
        <v>36</v>
      </c>
      <c r="B71" s="553" t="s">
        <v>93</v>
      </c>
      <c r="C71" s="553"/>
      <c r="D71" s="553"/>
      <c r="E71" s="156"/>
      <c r="F71" s="157"/>
      <c r="G71" s="157"/>
      <c r="H71" s="157"/>
      <c r="I71" s="157"/>
      <c r="J71" s="157"/>
      <c r="K71" s="157"/>
      <c r="L71" s="157"/>
      <c r="M71" s="157"/>
      <c r="N71" s="158"/>
      <c r="O71" s="554">
        <f t="shared" si="7"/>
        <v>0</v>
      </c>
      <c r="P71" s="554"/>
      <c r="Q71" s="511">
        <f>SUM(O71:P72)</f>
        <v>0</v>
      </c>
    </row>
    <row r="72" spans="1:17" s="3" customFormat="1" ht="16.5" customHeight="1">
      <c r="A72" s="547"/>
      <c r="B72" s="513" t="s">
        <v>37</v>
      </c>
      <c r="C72" s="513"/>
      <c r="D72" s="513"/>
      <c r="E72" s="159"/>
      <c r="F72" s="160"/>
      <c r="G72" s="160"/>
      <c r="H72" s="160"/>
      <c r="I72" s="160"/>
      <c r="J72" s="160"/>
      <c r="K72" s="160"/>
      <c r="L72" s="160"/>
      <c r="M72" s="160"/>
      <c r="N72" s="161"/>
      <c r="O72" s="514">
        <f t="shared" si="7"/>
        <v>0</v>
      </c>
      <c r="P72" s="514"/>
      <c r="Q72" s="512"/>
    </row>
    <row r="73" spans="1:17" s="3" customFormat="1" ht="16.5" customHeight="1" thickBot="1">
      <c r="A73" s="548"/>
      <c r="B73" s="549" t="s">
        <v>74</v>
      </c>
      <c r="C73" s="550"/>
      <c r="D73" s="551"/>
      <c r="E73" s="162"/>
      <c r="F73" s="163"/>
      <c r="G73" s="163"/>
      <c r="H73" s="163"/>
      <c r="I73" s="163"/>
      <c r="J73" s="163"/>
      <c r="K73" s="163"/>
      <c r="L73" s="163"/>
      <c r="M73" s="163"/>
      <c r="N73" s="164"/>
      <c r="O73" s="552">
        <f t="shared" si="7"/>
        <v>0</v>
      </c>
      <c r="P73" s="552"/>
      <c r="Q73" s="258">
        <f>O73</f>
        <v>0</v>
      </c>
    </row>
    <row r="74" spans="1:17" s="3" customFormat="1" ht="16.5" customHeight="1" thickTop="1">
      <c r="A74" s="407" t="s">
        <v>145</v>
      </c>
      <c r="B74" s="398" t="s">
        <v>157</v>
      </c>
      <c r="C74" s="399"/>
      <c r="D74" s="400"/>
      <c r="E74" s="165"/>
      <c r="F74" s="166"/>
      <c r="G74" s="166"/>
      <c r="H74" s="166"/>
      <c r="I74" s="142"/>
      <c r="J74" s="142"/>
      <c r="K74" s="142"/>
      <c r="L74" s="142"/>
      <c r="M74" s="142"/>
      <c r="N74" s="167"/>
      <c r="O74" s="515">
        <f t="shared" si="7"/>
        <v>0</v>
      </c>
      <c r="P74" s="515"/>
      <c r="Q74" s="515"/>
    </row>
    <row r="75" spans="1:17" s="3" customFormat="1" ht="16.5" customHeight="1">
      <c r="A75" s="408"/>
      <c r="B75" s="401" t="s">
        <v>158</v>
      </c>
      <c r="C75" s="402"/>
      <c r="D75" s="403"/>
      <c r="E75" s="323"/>
      <c r="F75" s="324"/>
      <c r="G75" s="324"/>
      <c r="H75" s="324"/>
      <c r="I75" s="153"/>
      <c r="J75" s="146"/>
      <c r="K75" s="146"/>
      <c r="L75" s="146"/>
      <c r="M75" s="153"/>
      <c r="N75" s="154"/>
      <c r="O75" s="530">
        <f t="shared" ref="O75" si="9">SUM(E75:N75)</f>
        <v>0</v>
      </c>
      <c r="P75" s="531"/>
      <c r="Q75" s="532"/>
    </row>
    <row r="76" spans="1:17" s="3" customFormat="1" ht="16.5" customHeight="1">
      <c r="A76" s="408"/>
      <c r="B76" s="401" t="s">
        <v>159</v>
      </c>
      <c r="C76" s="402"/>
      <c r="D76" s="403"/>
      <c r="E76" s="323"/>
      <c r="F76" s="324"/>
      <c r="G76" s="324"/>
      <c r="H76" s="324"/>
      <c r="I76" s="153"/>
      <c r="J76" s="146"/>
      <c r="K76" s="146"/>
      <c r="L76" s="146"/>
      <c r="M76" s="153"/>
      <c r="N76" s="154"/>
      <c r="O76" s="533">
        <f t="shared" ref="O76" si="10">SUM(E76:N76)</f>
        <v>0</v>
      </c>
      <c r="P76" s="534"/>
      <c r="Q76" s="535"/>
    </row>
    <row r="77" spans="1:17" s="3" customFormat="1" ht="16.5" customHeight="1">
      <c r="A77" s="408"/>
      <c r="B77" s="401" t="s">
        <v>122</v>
      </c>
      <c r="C77" s="402"/>
      <c r="D77" s="403"/>
      <c r="E77" s="168"/>
      <c r="F77" s="169"/>
      <c r="G77" s="169"/>
      <c r="H77" s="169"/>
      <c r="I77" s="135"/>
      <c r="J77" s="133"/>
      <c r="K77" s="133"/>
      <c r="L77" s="133"/>
      <c r="M77" s="135"/>
      <c r="N77" s="170"/>
      <c r="O77" s="516">
        <f t="shared" si="7"/>
        <v>0</v>
      </c>
      <c r="P77" s="516"/>
      <c r="Q77" s="516"/>
    </row>
    <row r="78" spans="1:17" s="3" customFormat="1" ht="16.5" customHeight="1">
      <c r="A78" s="408"/>
      <c r="B78" s="401" t="s">
        <v>38</v>
      </c>
      <c r="C78" s="402"/>
      <c r="D78" s="403"/>
      <c r="E78" s="171"/>
      <c r="F78" s="172"/>
      <c r="G78" s="172"/>
      <c r="H78" s="172"/>
      <c r="I78" s="133"/>
      <c r="J78" s="133"/>
      <c r="K78" s="173"/>
      <c r="L78" s="133"/>
      <c r="M78" s="133"/>
      <c r="N78" s="134"/>
      <c r="O78" s="521">
        <f>COUNTA(E78:N78)</f>
        <v>0</v>
      </c>
      <c r="P78" s="521"/>
      <c r="Q78" s="521"/>
    </row>
    <row r="79" spans="1:17" s="3" customFormat="1" ht="16.5" customHeight="1">
      <c r="A79" s="408"/>
      <c r="B79" s="401" t="s">
        <v>39</v>
      </c>
      <c r="C79" s="402"/>
      <c r="D79" s="403"/>
      <c r="E79" s="171"/>
      <c r="F79" s="172"/>
      <c r="G79" s="172"/>
      <c r="H79" s="172"/>
      <c r="I79" s="133"/>
      <c r="J79" s="133"/>
      <c r="K79" s="133"/>
      <c r="L79" s="133"/>
      <c r="M79" s="133"/>
      <c r="N79" s="134"/>
      <c r="O79" s="522">
        <f>COUNTA(E79:N79)</f>
        <v>0</v>
      </c>
      <c r="P79" s="522"/>
      <c r="Q79" s="522"/>
    </row>
    <row r="80" spans="1:17" s="3" customFormat="1" ht="16.5" customHeight="1">
      <c r="A80" s="408"/>
      <c r="B80" s="401" t="s">
        <v>165</v>
      </c>
      <c r="C80" s="402"/>
      <c r="D80" s="403"/>
      <c r="E80" s="613"/>
      <c r="F80" s="614"/>
      <c r="G80" s="614"/>
      <c r="H80" s="614"/>
      <c r="I80" s="614"/>
      <c r="J80" s="614"/>
      <c r="K80" s="614"/>
      <c r="L80" s="614"/>
      <c r="M80" s="614"/>
      <c r="N80" s="615"/>
      <c r="O80" s="612">
        <v>0</v>
      </c>
      <c r="P80" s="612"/>
      <c r="Q80" s="612"/>
    </row>
    <row r="81" spans="1:17" s="3" customFormat="1" ht="16.5" customHeight="1" thickBot="1">
      <c r="A81" s="409"/>
      <c r="B81" s="404" t="s">
        <v>166</v>
      </c>
      <c r="C81" s="405"/>
      <c r="D81" s="406"/>
      <c r="E81" s="616"/>
      <c r="F81" s="617"/>
      <c r="G81" s="617"/>
      <c r="H81" s="617"/>
      <c r="I81" s="617"/>
      <c r="J81" s="617"/>
      <c r="K81" s="617"/>
      <c r="L81" s="617"/>
      <c r="M81" s="617"/>
      <c r="N81" s="618"/>
      <c r="O81" s="523">
        <v>0</v>
      </c>
      <c r="P81" s="523"/>
      <c r="Q81" s="523"/>
    </row>
    <row r="82" spans="1:17" s="3" customFormat="1" ht="20.149999999999999" customHeight="1" thickTop="1">
      <c r="A82" s="524" t="s">
        <v>81</v>
      </c>
      <c r="B82" s="524"/>
      <c r="C82" s="524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</row>
    <row r="83" spans="1:17" s="3" customFormat="1" ht="18" customHeight="1">
      <c r="A83" s="525" t="s">
        <v>0</v>
      </c>
      <c r="B83" s="525"/>
      <c r="C83" s="8" t="s">
        <v>40</v>
      </c>
      <c r="D83" s="43" t="s">
        <v>41</v>
      </c>
      <c r="E83" s="6" t="s">
        <v>42</v>
      </c>
      <c r="F83" s="7" t="s">
        <v>43</v>
      </c>
      <c r="G83" s="526" t="s">
        <v>44</v>
      </c>
      <c r="H83" s="526"/>
      <c r="I83" s="527" t="s">
        <v>23</v>
      </c>
      <c r="J83" s="527"/>
      <c r="K83" s="528" t="s">
        <v>45</v>
      </c>
      <c r="L83" s="528"/>
      <c r="M83" s="529" t="s">
        <v>46</v>
      </c>
      <c r="N83" s="529"/>
      <c r="O83" s="8" t="s">
        <v>47</v>
      </c>
      <c r="P83" s="529" t="s">
        <v>44</v>
      </c>
      <c r="Q83" s="529"/>
    </row>
    <row r="84" spans="1:17" s="3" customFormat="1" ht="16.5" customHeight="1">
      <c r="A84" s="517" t="s">
        <v>48</v>
      </c>
      <c r="B84" s="517"/>
      <c r="C84" s="218">
        <f>R7</f>
        <v>0</v>
      </c>
      <c r="D84" s="219">
        <f>SUM(O56+P56+Q56)</f>
        <v>0</v>
      </c>
      <c r="E84" s="220">
        <f>Q66</f>
        <v>0</v>
      </c>
      <c r="F84" s="227">
        <f>Q69</f>
        <v>0</v>
      </c>
      <c r="G84" s="189">
        <f>P92</f>
        <v>0</v>
      </c>
      <c r="H84" s="190">
        <f>Q92</f>
        <v>0</v>
      </c>
      <c r="I84" s="518" t="str">
        <f>B58</f>
        <v>ASK21</v>
      </c>
      <c r="J84" s="518"/>
      <c r="K84" s="519" t="str">
        <f>D58</f>
        <v>JA2520</v>
      </c>
      <c r="L84" s="519"/>
      <c r="M84" s="520" t="s">
        <v>120</v>
      </c>
      <c r="N84" s="520"/>
      <c r="O84" s="221">
        <f t="shared" ref="O84:O91" si="11">O58</f>
        <v>0</v>
      </c>
      <c r="P84" s="222"/>
      <c r="Q84" s="223"/>
    </row>
    <row r="85" spans="1:17" s="3" customFormat="1" ht="16.5" customHeight="1">
      <c r="A85" s="352"/>
      <c r="B85" s="352"/>
      <c r="C85" s="224"/>
      <c r="D85" s="225"/>
      <c r="E85" s="226"/>
      <c r="G85" s="175"/>
      <c r="H85" s="176"/>
      <c r="I85" s="628" t="str">
        <f>B59</f>
        <v>ASK21</v>
      </c>
      <c r="J85" s="628"/>
      <c r="K85" s="629" t="str">
        <f>D59</f>
        <v>JA05KH</v>
      </c>
      <c r="L85" s="629"/>
      <c r="M85" s="500" t="s">
        <v>120</v>
      </c>
      <c r="N85" s="500"/>
      <c r="O85" s="228">
        <f t="shared" si="11"/>
        <v>0</v>
      </c>
      <c r="P85" s="229"/>
      <c r="Q85" s="230"/>
    </row>
    <row r="86" spans="1:17" s="3" customFormat="1" ht="16.5" customHeight="1">
      <c r="A86" s="352"/>
      <c r="B86" s="352"/>
      <c r="C86" s="231"/>
      <c r="D86" s="232"/>
      <c r="E86" s="233"/>
      <c r="F86" s="232"/>
      <c r="G86" s="234"/>
      <c r="H86" s="235"/>
      <c r="I86" s="628" t="str">
        <f>B60</f>
        <v>ASK21</v>
      </c>
      <c r="J86" s="628"/>
      <c r="K86" s="629" t="str">
        <f>D60</f>
        <v>JA2379</v>
      </c>
      <c r="L86" s="629"/>
      <c r="M86" s="500" t="s">
        <v>120</v>
      </c>
      <c r="N86" s="500"/>
      <c r="O86" s="221">
        <f t="shared" si="11"/>
        <v>0</v>
      </c>
      <c r="P86" s="229"/>
      <c r="Q86" s="230"/>
    </row>
    <row r="87" spans="1:17" s="3" customFormat="1" ht="16.5" customHeight="1">
      <c r="A87" s="352"/>
      <c r="B87" s="352"/>
      <c r="C87" s="231"/>
      <c r="D87" s="232"/>
      <c r="E87" s="233"/>
      <c r="F87" s="232"/>
      <c r="G87" s="234"/>
      <c r="H87" s="235"/>
      <c r="I87" s="498" t="str">
        <f>IF(B61&lt;&gt;"",B61,"")</f>
        <v>ASK21</v>
      </c>
      <c r="J87" s="498"/>
      <c r="K87" s="499" t="str">
        <f>IF(D61&lt;&gt;"",D61,"")</f>
        <v>学連予備</v>
      </c>
      <c r="L87" s="499"/>
      <c r="M87" s="500" t="s">
        <v>120</v>
      </c>
      <c r="N87" s="500"/>
      <c r="O87" s="221">
        <f t="shared" si="11"/>
        <v>0</v>
      </c>
      <c r="P87" s="229"/>
      <c r="Q87" s="230"/>
    </row>
    <row r="88" spans="1:17" s="3" customFormat="1" ht="16.5" customHeight="1">
      <c r="A88" s="352"/>
      <c r="B88" s="352"/>
      <c r="C88" s="231"/>
      <c r="D88" s="232"/>
      <c r="E88" s="233"/>
      <c r="F88" s="232"/>
      <c r="G88" s="234"/>
      <c r="H88" s="235"/>
      <c r="I88" s="353" t="str">
        <f>IF(B62&lt;&gt;"",B62,"")</f>
        <v/>
      </c>
      <c r="J88" s="353"/>
      <c r="K88" s="354" t="str">
        <f>IF(D62&lt;&gt;"",D62,"")</f>
        <v/>
      </c>
      <c r="L88" s="354"/>
      <c r="M88" s="355"/>
      <c r="N88" s="355"/>
      <c r="O88" s="221">
        <f t="shared" si="11"/>
        <v>0</v>
      </c>
      <c r="P88" s="229"/>
      <c r="Q88" s="230"/>
    </row>
    <row r="89" spans="1:17" s="3" customFormat="1" ht="16.5" customHeight="1">
      <c r="A89" s="352"/>
      <c r="B89" s="352"/>
      <c r="C89" s="231"/>
      <c r="D89" s="232"/>
      <c r="E89" s="233"/>
      <c r="F89" s="232"/>
      <c r="G89" s="234"/>
      <c r="H89" s="235"/>
      <c r="I89" s="353" t="str">
        <f>IF(B63&lt;&gt;"",B63,"")</f>
        <v/>
      </c>
      <c r="J89" s="353"/>
      <c r="K89" s="354" t="str">
        <f>IF(D63&lt;&gt;"",D63,"")</f>
        <v/>
      </c>
      <c r="L89" s="354"/>
      <c r="M89" s="355"/>
      <c r="N89" s="355"/>
      <c r="O89" s="221">
        <f t="shared" si="11"/>
        <v>0</v>
      </c>
      <c r="P89" s="229"/>
      <c r="Q89" s="230"/>
    </row>
    <row r="90" spans="1:17" s="3" customFormat="1" ht="16.5" customHeight="1">
      <c r="A90" s="352"/>
      <c r="B90" s="352"/>
      <c r="C90" s="231"/>
      <c r="D90" s="232"/>
      <c r="E90" s="233"/>
      <c r="F90" s="232"/>
      <c r="G90" s="234"/>
      <c r="H90" s="235"/>
      <c r="I90" s="353" t="str">
        <f>IF(B64&lt;&gt;"",B64,"")</f>
        <v/>
      </c>
      <c r="J90" s="353"/>
      <c r="K90" s="354" t="str">
        <f>IF(D64&lt;&gt;"",D64,"")</f>
        <v/>
      </c>
      <c r="L90" s="354"/>
      <c r="M90" s="355"/>
      <c r="N90" s="355"/>
      <c r="O90" s="221">
        <f t="shared" si="11"/>
        <v>0</v>
      </c>
      <c r="P90" s="229"/>
      <c r="Q90" s="230"/>
    </row>
    <row r="91" spans="1:17" s="3" customFormat="1" ht="16.5" customHeight="1">
      <c r="A91" s="352"/>
      <c r="B91" s="352"/>
      <c r="C91" s="236"/>
      <c r="D91" s="237"/>
      <c r="E91" s="238"/>
      <c r="F91" s="239"/>
      <c r="G91" s="240"/>
      <c r="H91" s="241"/>
      <c r="I91" s="625" t="str">
        <f>IF(B65&lt;&gt;"",B65,"")</f>
        <v/>
      </c>
      <c r="J91" s="625"/>
      <c r="K91" s="626" t="str">
        <f>IF(D65&lt;&gt;"",D65,"")</f>
        <v/>
      </c>
      <c r="L91" s="626"/>
      <c r="M91" s="627"/>
      <c r="N91" s="627"/>
      <c r="O91" s="242">
        <f t="shared" si="11"/>
        <v>0</v>
      </c>
      <c r="P91" s="243"/>
      <c r="Q91" s="244"/>
    </row>
    <row r="92" spans="1:17" s="3" customFormat="1" ht="18" customHeight="1">
      <c r="A92" s="503" t="s">
        <v>49</v>
      </c>
      <c r="B92" s="503"/>
      <c r="C92" s="245">
        <f>SUM(C84:C91)</f>
        <v>0</v>
      </c>
      <c r="D92" s="246">
        <f>SUM(D84:D91)</f>
        <v>0</v>
      </c>
      <c r="E92" s="247">
        <f>SUM(E84:E91)</f>
        <v>0</v>
      </c>
      <c r="F92" s="248">
        <f>SUM(F84:F91)</f>
        <v>0</v>
      </c>
      <c r="G92" s="249">
        <f>SUM(G84:G91)+INT(SUM(H84:H91)/60)</f>
        <v>0</v>
      </c>
      <c r="H92" s="250">
        <f>MOD(SUM(H84:H91),60)</f>
        <v>0</v>
      </c>
      <c r="I92" s="504" t="s">
        <v>50</v>
      </c>
      <c r="J92" s="504"/>
      <c r="K92" s="504"/>
      <c r="L92" s="504"/>
      <c r="M92" s="504"/>
      <c r="N92" s="504"/>
      <c r="O92" s="251">
        <f>SUM(O84:O91)</f>
        <v>0</v>
      </c>
      <c r="P92" s="252">
        <f>SUM(P84:P91)+INT(SUM(Q84:Q91)/60)</f>
        <v>0</v>
      </c>
      <c r="Q92" s="253">
        <f>MOD(SUM(Q84:Q91),60)</f>
        <v>0</v>
      </c>
    </row>
    <row r="93" spans="1:17" s="3" customFormat="1" ht="20.149999999999999" customHeight="1">
      <c r="A93" s="505" t="s">
        <v>51</v>
      </c>
      <c r="B93" s="505"/>
      <c r="C93" s="505"/>
      <c r="D93" s="505"/>
      <c r="E93" s="505"/>
      <c r="F93" s="505"/>
      <c r="G93" s="505"/>
      <c r="H93" s="505"/>
      <c r="I93" s="505"/>
      <c r="J93" s="505"/>
      <c r="K93" s="505"/>
      <c r="L93" s="505"/>
      <c r="M93" s="505"/>
      <c r="N93" s="505"/>
      <c r="O93" s="505"/>
      <c r="P93" s="505"/>
      <c r="Q93" s="505"/>
    </row>
    <row r="94" spans="1:17" s="3" customFormat="1" ht="16" customHeight="1">
      <c r="A94" s="279">
        <v>1</v>
      </c>
      <c r="B94" s="506" t="s">
        <v>131</v>
      </c>
      <c r="C94" s="506"/>
      <c r="D94" s="507"/>
      <c r="E94" s="508">
        <v>1300</v>
      </c>
      <c r="F94" s="509"/>
      <c r="G94" s="509"/>
      <c r="H94" s="9" t="s">
        <v>52</v>
      </c>
      <c r="I94" s="10" t="s">
        <v>4</v>
      </c>
      <c r="J94" s="510">
        <f>C55</f>
        <v>0</v>
      </c>
      <c r="K94" s="510"/>
      <c r="L94" s="11"/>
      <c r="M94" s="177"/>
      <c r="N94" s="12" t="s">
        <v>50</v>
      </c>
      <c r="O94" s="350">
        <f t="shared" ref="O94:O103" si="12">E94*J94</f>
        <v>0</v>
      </c>
      <c r="P94" s="351"/>
      <c r="Q94" s="13" t="s">
        <v>52</v>
      </c>
    </row>
    <row r="95" spans="1:17" s="3" customFormat="1" ht="16" customHeight="1">
      <c r="A95" s="41">
        <v>2</v>
      </c>
      <c r="B95" s="489" t="s">
        <v>141</v>
      </c>
      <c r="C95" s="489"/>
      <c r="D95" s="490"/>
      <c r="E95" s="431">
        <v>300</v>
      </c>
      <c r="F95" s="432"/>
      <c r="G95" s="432"/>
      <c r="H95" s="15" t="s">
        <v>52</v>
      </c>
      <c r="I95" s="16" t="s">
        <v>4</v>
      </c>
      <c r="J95" s="393">
        <f>C55</f>
        <v>0</v>
      </c>
      <c r="K95" s="393"/>
      <c r="L95" s="17"/>
      <c r="M95" s="14"/>
      <c r="N95" s="280" t="s">
        <v>50</v>
      </c>
      <c r="O95" s="362">
        <f t="shared" si="12"/>
        <v>0</v>
      </c>
      <c r="P95" s="363"/>
      <c r="Q95" s="20" t="s">
        <v>142</v>
      </c>
    </row>
    <row r="96" spans="1:17" s="3" customFormat="1" ht="16" customHeight="1">
      <c r="A96" s="41">
        <v>3</v>
      </c>
      <c r="B96" s="481" t="s">
        <v>132</v>
      </c>
      <c r="C96" s="482"/>
      <c r="D96" s="483"/>
      <c r="E96" s="496">
        <v>420</v>
      </c>
      <c r="F96" s="497"/>
      <c r="G96" s="497"/>
      <c r="H96" s="15" t="s">
        <v>52</v>
      </c>
      <c r="I96" s="16" t="s">
        <v>4</v>
      </c>
      <c r="J96" s="491">
        <f>C56</f>
        <v>0</v>
      </c>
      <c r="K96" s="491"/>
      <c r="L96" s="17"/>
      <c r="M96" s="14"/>
      <c r="N96" s="19" t="s">
        <v>50</v>
      </c>
      <c r="O96" s="362">
        <f t="shared" si="12"/>
        <v>0</v>
      </c>
      <c r="P96" s="363"/>
      <c r="Q96" s="20" t="s">
        <v>52</v>
      </c>
    </row>
    <row r="97" spans="1:17" s="3" customFormat="1" ht="16" customHeight="1">
      <c r="A97" s="41">
        <v>4</v>
      </c>
      <c r="B97" s="489" t="s">
        <v>133</v>
      </c>
      <c r="C97" s="489"/>
      <c r="D97" s="490"/>
      <c r="E97" s="431">
        <v>220</v>
      </c>
      <c r="F97" s="432"/>
      <c r="G97" s="432"/>
      <c r="H97" s="15" t="s">
        <v>52</v>
      </c>
      <c r="I97" s="16" t="s">
        <v>4</v>
      </c>
      <c r="J97" s="394">
        <f>Q58</f>
        <v>0</v>
      </c>
      <c r="K97" s="394"/>
      <c r="L97" s="17"/>
      <c r="M97" s="14"/>
      <c r="N97" s="19" t="s">
        <v>50</v>
      </c>
      <c r="O97" s="501">
        <f t="shared" si="12"/>
        <v>0</v>
      </c>
      <c r="P97" s="502"/>
      <c r="Q97" s="20" t="s">
        <v>52</v>
      </c>
    </row>
    <row r="98" spans="1:17" s="3" customFormat="1" ht="16" customHeight="1">
      <c r="A98" s="458">
        <v>5</v>
      </c>
      <c r="B98" s="392" t="s">
        <v>140</v>
      </c>
      <c r="C98" s="178" t="s">
        <v>77</v>
      </c>
      <c r="D98" s="179"/>
      <c r="E98" s="478">
        <v>1200</v>
      </c>
      <c r="F98" s="479"/>
      <c r="G98" s="479"/>
      <c r="H98" s="93" t="s">
        <v>52</v>
      </c>
      <c r="I98" s="94" t="s">
        <v>4</v>
      </c>
      <c r="J98" s="394">
        <f>O84</f>
        <v>0</v>
      </c>
      <c r="K98" s="394"/>
      <c r="L98" s="21"/>
      <c r="M98" s="180"/>
      <c r="N98" s="23" t="s">
        <v>50</v>
      </c>
      <c r="O98" s="362">
        <f t="shared" si="12"/>
        <v>0</v>
      </c>
      <c r="P98" s="363"/>
      <c r="Q98" s="20" t="s">
        <v>52</v>
      </c>
    </row>
    <row r="99" spans="1:17" s="3" customFormat="1" ht="16" customHeight="1">
      <c r="A99" s="458"/>
      <c r="B99" s="392"/>
      <c r="C99" s="181" t="s">
        <v>78</v>
      </c>
      <c r="D99" s="182"/>
      <c r="E99" s="431">
        <v>1200</v>
      </c>
      <c r="F99" s="432"/>
      <c r="G99" s="432"/>
      <c r="H99" s="15" t="s">
        <v>52</v>
      </c>
      <c r="I99" s="16" t="s">
        <v>4</v>
      </c>
      <c r="J99" s="394">
        <f>O85</f>
        <v>0</v>
      </c>
      <c r="K99" s="394"/>
      <c r="L99" s="21"/>
      <c r="M99" s="180"/>
      <c r="N99" s="23" t="s">
        <v>50</v>
      </c>
      <c r="O99" s="362">
        <f t="shared" si="12"/>
        <v>0</v>
      </c>
      <c r="P99" s="363"/>
      <c r="Q99" s="20" t="s">
        <v>52</v>
      </c>
    </row>
    <row r="100" spans="1:17" s="3" customFormat="1" ht="16" customHeight="1">
      <c r="A100" s="458"/>
      <c r="B100" s="392"/>
      <c r="C100" s="181" t="s">
        <v>79</v>
      </c>
      <c r="D100" s="182"/>
      <c r="E100" s="431">
        <v>1200</v>
      </c>
      <c r="F100" s="432"/>
      <c r="G100" s="432"/>
      <c r="H100" s="15" t="s">
        <v>52</v>
      </c>
      <c r="I100" s="16" t="s">
        <v>4</v>
      </c>
      <c r="J100" s="394">
        <f>O86</f>
        <v>0</v>
      </c>
      <c r="K100" s="394"/>
      <c r="L100" s="17"/>
      <c r="M100" s="14"/>
      <c r="N100" s="285" t="s">
        <v>50</v>
      </c>
      <c r="O100" s="362">
        <f t="shared" si="12"/>
        <v>0</v>
      </c>
      <c r="P100" s="363"/>
      <c r="Q100" s="20" t="s">
        <v>52</v>
      </c>
    </row>
    <row r="101" spans="1:17" s="3" customFormat="1" ht="16" customHeight="1">
      <c r="A101" s="458"/>
      <c r="B101" s="392"/>
      <c r="C101" s="277" t="s">
        <v>144</v>
      </c>
      <c r="D101" s="278"/>
      <c r="E101" s="478">
        <v>1200</v>
      </c>
      <c r="F101" s="479"/>
      <c r="G101" s="479"/>
      <c r="H101" s="93" t="s">
        <v>52</v>
      </c>
      <c r="I101" s="94" t="s">
        <v>4</v>
      </c>
      <c r="J101" s="480">
        <f>O87</f>
        <v>0</v>
      </c>
      <c r="K101" s="480"/>
      <c r="L101" s="21"/>
      <c r="M101" s="180"/>
      <c r="N101" s="23" t="s">
        <v>50</v>
      </c>
      <c r="O101" s="362">
        <f t="shared" si="12"/>
        <v>0</v>
      </c>
      <c r="P101" s="363"/>
      <c r="Q101" s="20" t="s">
        <v>52</v>
      </c>
    </row>
    <row r="102" spans="1:17" s="3" customFormat="1" ht="16" customHeight="1">
      <c r="A102" s="41">
        <v>6</v>
      </c>
      <c r="B102" s="489" t="s">
        <v>53</v>
      </c>
      <c r="C102" s="489"/>
      <c r="D102" s="490"/>
      <c r="E102" s="431">
        <v>550</v>
      </c>
      <c r="F102" s="432"/>
      <c r="G102" s="432"/>
      <c r="H102" s="15" t="s">
        <v>52</v>
      </c>
      <c r="I102" s="16" t="s">
        <v>4</v>
      </c>
      <c r="J102" s="394">
        <f>O77</f>
        <v>0</v>
      </c>
      <c r="K102" s="394"/>
      <c r="L102" s="17"/>
      <c r="M102" s="14"/>
      <c r="N102" s="19" t="s">
        <v>50</v>
      </c>
      <c r="O102" s="362">
        <f t="shared" si="12"/>
        <v>0</v>
      </c>
      <c r="P102" s="363"/>
      <c r="Q102" s="20" t="s">
        <v>52</v>
      </c>
    </row>
    <row r="103" spans="1:17" s="3" customFormat="1" ht="16" customHeight="1">
      <c r="A103" s="41">
        <v>7</v>
      </c>
      <c r="B103" s="489" t="s">
        <v>54</v>
      </c>
      <c r="C103" s="489"/>
      <c r="D103" s="490"/>
      <c r="E103" s="431">
        <v>550</v>
      </c>
      <c r="F103" s="432"/>
      <c r="G103" s="432"/>
      <c r="H103" s="15" t="s">
        <v>52</v>
      </c>
      <c r="I103" s="16" t="s">
        <v>4</v>
      </c>
      <c r="J103" s="491">
        <f>O78+O79</f>
        <v>0</v>
      </c>
      <c r="K103" s="491"/>
      <c r="L103" s="17"/>
      <c r="M103" s="14"/>
      <c r="N103" s="19" t="s">
        <v>50</v>
      </c>
      <c r="O103" s="362">
        <f t="shared" si="12"/>
        <v>0</v>
      </c>
      <c r="P103" s="363"/>
      <c r="Q103" s="20" t="s">
        <v>52</v>
      </c>
    </row>
    <row r="104" spans="1:17" s="3" customFormat="1" ht="16" customHeight="1">
      <c r="A104" s="183">
        <v>8</v>
      </c>
      <c r="B104" s="492" t="s">
        <v>164</v>
      </c>
      <c r="C104" s="492"/>
      <c r="D104" s="493"/>
      <c r="E104" s="619" t="str">
        <f>IF(E80=0,"",E80)</f>
        <v/>
      </c>
      <c r="F104" s="620"/>
      <c r="G104" s="620"/>
      <c r="H104" s="620"/>
      <c r="I104" s="620"/>
      <c r="J104" s="620"/>
      <c r="K104" s="620"/>
      <c r="L104" s="620"/>
      <c r="M104" s="620"/>
      <c r="N104" s="621"/>
      <c r="O104" s="494">
        <f>O80</f>
        <v>0</v>
      </c>
      <c r="P104" s="495"/>
      <c r="Q104" s="24" t="s">
        <v>52</v>
      </c>
    </row>
    <row r="105" spans="1:17" s="3" customFormat="1" ht="18" customHeight="1">
      <c r="A105" s="484"/>
      <c r="B105" s="485"/>
      <c r="C105" s="485"/>
      <c r="D105" s="486"/>
      <c r="E105" s="25" t="s">
        <v>55</v>
      </c>
      <c r="F105" s="25"/>
      <c r="G105" s="25"/>
      <c r="H105" s="25"/>
      <c r="I105" s="25"/>
      <c r="J105" s="25"/>
      <c r="K105" s="25"/>
      <c r="L105" s="25"/>
      <c r="M105" s="25"/>
      <c r="N105" s="26" t="s">
        <v>19</v>
      </c>
      <c r="O105" s="487">
        <f>SUM(O94:P104)</f>
        <v>0</v>
      </c>
      <c r="P105" s="488"/>
      <c r="Q105" s="27" t="s">
        <v>52</v>
      </c>
    </row>
    <row r="106" spans="1:17" s="3" customFormat="1" ht="8.1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60"/>
    </row>
    <row r="107" spans="1:17" s="3" customFormat="1" ht="21" customHeight="1">
      <c r="A107" s="301" t="s">
        <v>56</v>
      </c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2"/>
      <c r="P107" s="29"/>
      <c r="Q107" s="302"/>
    </row>
    <row r="108" spans="1:17" s="3" customFormat="1" ht="21">
      <c r="A108" s="383" t="s">
        <v>82</v>
      </c>
      <c r="B108" s="384"/>
      <c r="C108" s="384"/>
      <c r="D108" s="384"/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5"/>
    </row>
    <row r="109" spans="1:17" s="3" customFormat="1" ht="21">
      <c r="A109" s="295"/>
      <c r="B109" s="321">
        <f>A3</f>
        <v>0</v>
      </c>
      <c r="C109" s="31" t="s">
        <v>124</v>
      </c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303"/>
    </row>
    <row r="110" spans="1:17" s="3" customFormat="1" ht="23.5" customHeight="1">
      <c r="A110" s="295"/>
      <c r="B110" s="33"/>
      <c r="C110" s="95"/>
      <c r="D110" s="96"/>
      <c r="E110" s="410">
        <f>O105</f>
        <v>0</v>
      </c>
      <c r="F110" s="410"/>
      <c r="G110" s="410"/>
      <c r="H110" s="410"/>
      <c r="I110" s="96"/>
      <c r="J110" s="412" t="s">
        <v>135</v>
      </c>
      <c r="K110" s="377">
        <f>O95+SUM(O98:P101)</f>
        <v>0</v>
      </c>
      <c r="L110" s="377"/>
      <c r="M110" s="376" t="s">
        <v>130</v>
      </c>
      <c r="N110" s="376"/>
      <c r="O110" s="376"/>
      <c r="P110" s="186"/>
      <c r="Q110" s="303"/>
    </row>
    <row r="111" spans="1:17" s="3" customFormat="1" ht="23.5" customHeight="1">
      <c r="A111" s="295"/>
      <c r="B111" s="624"/>
      <c r="C111" s="624"/>
      <c r="D111" s="624"/>
      <c r="E111" s="411"/>
      <c r="F111" s="411"/>
      <c r="G111" s="411"/>
      <c r="H111" s="411"/>
      <c r="J111" s="412"/>
      <c r="K111" s="377">
        <f>O105-K110</f>
        <v>0</v>
      </c>
      <c r="L111" s="377"/>
      <c r="M111" s="376" t="s">
        <v>128</v>
      </c>
      <c r="N111" s="376"/>
      <c r="O111" s="376"/>
      <c r="P111" s="275">
        <f>INT(K111/1.1*0.1)</f>
        <v>0</v>
      </c>
      <c r="Q111" s="304" t="s">
        <v>125</v>
      </c>
    </row>
    <row r="112" spans="1:17" s="3" customFormat="1" ht="16.5" customHeight="1">
      <c r="A112" s="305"/>
      <c r="B112" s="99"/>
      <c r="C112" s="98"/>
      <c r="D112" s="32"/>
      <c r="E112" s="32"/>
      <c r="F112" s="198" t="s">
        <v>57</v>
      </c>
      <c r="G112" s="396">
        <f>L3</f>
        <v>0</v>
      </c>
      <c r="H112" s="397"/>
      <c r="I112" s="459" t="s">
        <v>136</v>
      </c>
      <c r="J112" s="459"/>
      <c r="K112" s="459"/>
      <c r="L112" s="459"/>
      <c r="M112" s="459"/>
      <c r="N112" s="459"/>
      <c r="O112" s="459"/>
      <c r="P112" s="100"/>
      <c r="Q112" s="306"/>
    </row>
    <row r="113" spans="1:257" s="3" customFormat="1" ht="32.15" customHeight="1">
      <c r="A113" s="305"/>
      <c r="B113" s="469">
        <f>O135</f>
        <v>0</v>
      </c>
      <c r="C113" s="469"/>
      <c r="D113" s="469"/>
      <c r="E113" s="32"/>
      <c r="F113" s="32"/>
      <c r="G113" s="32"/>
      <c r="H113" s="32"/>
      <c r="I113" s="32"/>
      <c r="J113" s="378" t="s">
        <v>127</v>
      </c>
      <c r="K113" s="378"/>
      <c r="L113" s="378"/>
      <c r="M113" s="378"/>
      <c r="N113" s="378"/>
      <c r="O113" s="476" t="s">
        <v>129</v>
      </c>
      <c r="P113" s="476"/>
      <c r="Q113" s="477"/>
    </row>
    <row r="114" spans="1:257" s="3" customFormat="1" ht="19.5" customHeight="1">
      <c r="A114" s="305"/>
      <c r="B114" s="314" t="s">
        <v>148</v>
      </c>
      <c r="C114" s="98"/>
      <c r="D114" s="101"/>
      <c r="E114" s="32"/>
      <c r="F114" s="32"/>
      <c r="G114" s="32"/>
      <c r="H114" s="32"/>
      <c r="I114" s="32"/>
      <c r="J114" s="97"/>
      <c r="K114" s="32"/>
      <c r="L114" s="417" t="s">
        <v>58</v>
      </c>
      <c r="M114" s="417"/>
      <c r="N114" s="470" t="s">
        <v>76</v>
      </c>
      <c r="O114" s="470"/>
      <c r="P114" s="470"/>
      <c r="Q114" s="307"/>
    </row>
    <row r="115" spans="1:257" s="3" customFormat="1" ht="19.5" customHeight="1">
      <c r="A115" s="305"/>
      <c r="B115" s="315" t="s">
        <v>149</v>
      </c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00"/>
      <c r="P115" s="100"/>
      <c r="Q115" s="306"/>
    </row>
    <row r="116" spans="1:257" s="3" customFormat="1" ht="24" customHeight="1">
      <c r="A116" s="308"/>
      <c r="B116" s="312" t="s">
        <v>146</v>
      </c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10"/>
      <c r="P116" s="310"/>
      <c r="Q116" s="311"/>
    </row>
    <row r="117" spans="1:257" s="3" customFormat="1" ht="23.25" customHeight="1">
      <c r="A117" s="471" t="s">
        <v>59</v>
      </c>
      <c r="B117" s="471"/>
      <c r="C117" s="471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Q117" s="471"/>
    </row>
    <row r="118" spans="1:257" s="3" customFormat="1" ht="8.1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257" s="3" customFormat="1" ht="29.25" customHeight="1">
      <c r="A119" s="472" t="s">
        <v>0</v>
      </c>
      <c r="B119" s="472"/>
      <c r="C119" s="322">
        <f>A3</f>
        <v>0</v>
      </c>
      <c r="D119" s="102" t="s">
        <v>5</v>
      </c>
      <c r="E119" s="200" t="s">
        <v>60</v>
      </c>
      <c r="F119" s="473">
        <f>D3</f>
        <v>0</v>
      </c>
      <c r="G119" s="473"/>
      <c r="H119" s="473"/>
      <c r="I119" s="201" t="s">
        <v>6</v>
      </c>
      <c r="J119" s="473">
        <f>H3</f>
        <v>0</v>
      </c>
      <c r="K119" s="473"/>
      <c r="L119" s="473"/>
      <c r="M119" s="474" t="str">
        <f>D4</f>
        <v>妻沼</v>
      </c>
      <c r="N119" s="474"/>
      <c r="O119" s="475" t="s">
        <v>9</v>
      </c>
      <c r="P119" s="475"/>
      <c r="Q119" s="475"/>
    </row>
    <row r="120" spans="1:257" s="3" customFormat="1" ht="24.75" customHeight="1">
      <c r="A120" s="454" t="s">
        <v>7</v>
      </c>
      <c r="B120" s="454"/>
      <c r="C120" s="455">
        <f>P3</f>
        <v>0</v>
      </c>
      <c r="D120" s="455"/>
      <c r="E120" s="202" t="s">
        <v>61</v>
      </c>
      <c r="F120" s="456" t="s">
        <v>83</v>
      </c>
      <c r="G120" s="456"/>
      <c r="H120" s="456"/>
      <c r="I120" s="456"/>
      <c r="J120" s="456"/>
      <c r="K120" s="456"/>
      <c r="L120" s="456"/>
      <c r="M120" s="457" t="s">
        <v>62</v>
      </c>
      <c r="N120" s="457"/>
      <c r="O120" s="367">
        <f>O4</f>
        <v>0</v>
      </c>
      <c r="P120" s="367"/>
      <c r="Q120" s="367"/>
    </row>
    <row r="121" spans="1:257" s="3" customFormat="1" ht="24.75" customHeight="1" thickBot="1">
      <c r="A121" s="32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2"/>
      <c r="P121" s="32"/>
      <c r="Q121" s="32"/>
    </row>
    <row r="122" spans="1:257" s="3" customFormat="1" ht="18" customHeight="1" thickTop="1">
      <c r="A122" s="463" t="s">
        <v>63</v>
      </c>
      <c r="B122" s="464"/>
      <c r="C122" s="464"/>
      <c r="D122" s="465"/>
      <c r="E122" s="72">
        <v>1</v>
      </c>
      <c r="F122" s="72">
        <v>2</v>
      </c>
      <c r="G122" s="72">
        <v>3</v>
      </c>
      <c r="H122" s="72">
        <v>4</v>
      </c>
      <c r="I122" s="72">
        <v>5</v>
      </c>
      <c r="J122" s="72">
        <v>6</v>
      </c>
      <c r="K122" s="72">
        <v>7</v>
      </c>
      <c r="L122" s="72">
        <v>8</v>
      </c>
      <c r="M122" s="72">
        <v>9</v>
      </c>
      <c r="N122" s="72">
        <v>10</v>
      </c>
      <c r="O122" s="191"/>
      <c r="P122" s="192"/>
      <c r="Q122" s="193"/>
    </row>
    <row r="123" spans="1:257" s="3" customFormat="1" ht="18" customHeight="1" thickBot="1">
      <c r="A123" s="466"/>
      <c r="B123" s="467"/>
      <c r="C123" s="467"/>
      <c r="D123" s="468"/>
      <c r="E123" s="336">
        <f t="shared" ref="E123:N123" si="13">E7</f>
        <v>0</v>
      </c>
      <c r="F123" s="336">
        <f t="shared" si="13"/>
        <v>0</v>
      </c>
      <c r="G123" s="336">
        <f t="shared" si="13"/>
        <v>0</v>
      </c>
      <c r="H123" s="336">
        <f t="shared" si="13"/>
        <v>0</v>
      </c>
      <c r="I123" s="336">
        <f t="shared" si="13"/>
        <v>0</v>
      </c>
      <c r="J123" s="336">
        <f t="shared" si="13"/>
        <v>0</v>
      </c>
      <c r="K123" s="336">
        <f t="shared" si="13"/>
        <v>0</v>
      </c>
      <c r="L123" s="336">
        <f t="shared" si="13"/>
        <v>0</v>
      </c>
      <c r="M123" s="336">
        <f t="shared" si="13"/>
        <v>0</v>
      </c>
      <c r="N123" s="336">
        <f t="shared" si="13"/>
        <v>0</v>
      </c>
      <c r="O123" s="194"/>
      <c r="P123" s="195"/>
      <c r="Q123" s="196"/>
    </row>
    <row r="124" spans="1:257" s="3" customFormat="1" ht="16" customHeight="1" thickTop="1">
      <c r="A124" s="443" t="s">
        <v>80</v>
      </c>
      <c r="B124" s="444"/>
      <c r="C124" s="445"/>
      <c r="D124" s="73" t="s">
        <v>31</v>
      </c>
      <c r="E124" s="85">
        <f t="shared" ref="E124:N124" si="14">E66</f>
        <v>0</v>
      </c>
      <c r="F124" s="86">
        <f t="shared" si="14"/>
        <v>0</v>
      </c>
      <c r="G124" s="86">
        <f t="shared" si="14"/>
        <v>0</v>
      </c>
      <c r="H124" s="86">
        <f t="shared" si="14"/>
        <v>0</v>
      </c>
      <c r="I124" s="86">
        <f t="shared" si="14"/>
        <v>0</v>
      </c>
      <c r="J124" s="86">
        <f t="shared" si="14"/>
        <v>0</v>
      </c>
      <c r="K124" s="86">
        <f t="shared" si="14"/>
        <v>0</v>
      </c>
      <c r="L124" s="86">
        <f t="shared" si="14"/>
        <v>0</v>
      </c>
      <c r="M124" s="86">
        <f t="shared" si="14"/>
        <v>0</v>
      </c>
      <c r="N124" s="86">
        <f t="shared" si="14"/>
        <v>0</v>
      </c>
      <c r="O124" s="460">
        <f>SUM(E124:N124)</f>
        <v>0</v>
      </c>
      <c r="P124" s="461"/>
      <c r="Q124" s="462"/>
    </row>
    <row r="125" spans="1:257" s="3" customFormat="1" ht="16" customHeight="1">
      <c r="A125" s="446"/>
      <c r="B125" s="447"/>
      <c r="C125" s="448"/>
      <c r="D125" s="109" t="s">
        <v>32</v>
      </c>
      <c r="E125" s="87">
        <f t="shared" ref="E125:N125" si="15">E67</f>
        <v>0</v>
      </c>
      <c r="F125" s="88">
        <f t="shared" si="15"/>
        <v>0</v>
      </c>
      <c r="G125" s="88">
        <f t="shared" si="15"/>
        <v>0</v>
      </c>
      <c r="H125" s="88">
        <f t="shared" si="15"/>
        <v>0</v>
      </c>
      <c r="I125" s="88">
        <f t="shared" si="15"/>
        <v>0</v>
      </c>
      <c r="J125" s="88">
        <f t="shared" si="15"/>
        <v>0</v>
      </c>
      <c r="K125" s="88">
        <f t="shared" si="15"/>
        <v>0</v>
      </c>
      <c r="L125" s="88">
        <f t="shared" si="15"/>
        <v>0</v>
      </c>
      <c r="M125" s="88">
        <f t="shared" si="15"/>
        <v>0</v>
      </c>
      <c r="N125" s="88">
        <f t="shared" si="15"/>
        <v>0</v>
      </c>
      <c r="O125" s="427">
        <f t="shared" ref="O125:O131" si="16">SUM(E125:N125)</f>
        <v>0</v>
      </c>
      <c r="P125" s="428"/>
      <c r="Q125" s="429"/>
    </row>
    <row r="126" spans="1:257" ht="16" customHeight="1" thickBot="1">
      <c r="A126" s="437" t="str">
        <f>B68</f>
        <v>〇〇大ウインチ</v>
      </c>
      <c r="B126" s="438"/>
      <c r="C126" s="438"/>
      <c r="D126" s="439"/>
      <c r="E126" s="89">
        <f t="shared" ref="E126:N126" si="17">E68</f>
        <v>0</v>
      </c>
      <c r="F126" s="90">
        <f t="shared" si="17"/>
        <v>0</v>
      </c>
      <c r="G126" s="90">
        <f t="shared" si="17"/>
        <v>0</v>
      </c>
      <c r="H126" s="90">
        <f t="shared" si="17"/>
        <v>0</v>
      </c>
      <c r="I126" s="90">
        <f t="shared" si="17"/>
        <v>0</v>
      </c>
      <c r="J126" s="90">
        <f t="shared" si="17"/>
        <v>0</v>
      </c>
      <c r="K126" s="90">
        <f t="shared" si="17"/>
        <v>0</v>
      </c>
      <c r="L126" s="90">
        <f t="shared" si="17"/>
        <v>0</v>
      </c>
      <c r="M126" s="90">
        <f t="shared" si="17"/>
        <v>0</v>
      </c>
      <c r="N126" s="90">
        <f t="shared" si="17"/>
        <v>0</v>
      </c>
      <c r="O126" s="344">
        <f t="shared" si="16"/>
        <v>0</v>
      </c>
      <c r="P126" s="345"/>
      <c r="Q126" s="34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</row>
    <row r="127" spans="1:257" s="3" customFormat="1" ht="16" customHeight="1" thickTop="1" thickBot="1">
      <c r="A127" s="440" t="s">
        <v>64</v>
      </c>
      <c r="B127" s="441"/>
      <c r="C127" s="442"/>
      <c r="D127" s="74" t="s">
        <v>65</v>
      </c>
      <c r="E127" s="91">
        <f t="shared" ref="E127:N127" si="18">E69</f>
        <v>0</v>
      </c>
      <c r="F127" s="92">
        <f t="shared" si="18"/>
        <v>0</v>
      </c>
      <c r="G127" s="92">
        <f t="shared" si="18"/>
        <v>0</v>
      </c>
      <c r="H127" s="92">
        <f t="shared" si="18"/>
        <v>0</v>
      </c>
      <c r="I127" s="92">
        <f t="shared" si="18"/>
        <v>0</v>
      </c>
      <c r="J127" s="92">
        <f t="shared" si="18"/>
        <v>0</v>
      </c>
      <c r="K127" s="92">
        <f t="shared" si="18"/>
        <v>0</v>
      </c>
      <c r="L127" s="92">
        <f t="shared" si="18"/>
        <v>0</v>
      </c>
      <c r="M127" s="92">
        <f t="shared" si="18"/>
        <v>0</v>
      </c>
      <c r="N127" s="92">
        <f t="shared" si="18"/>
        <v>0</v>
      </c>
      <c r="O127" s="347">
        <f t="shared" si="16"/>
        <v>0</v>
      </c>
      <c r="P127" s="348"/>
      <c r="Q127" s="349"/>
    </row>
    <row r="128" spans="1:257" s="3" customFormat="1" ht="16" customHeight="1" thickTop="1" thickBot="1">
      <c r="A128" s="440" t="s">
        <v>123</v>
      </c>
      <c r="B128" s="441"/>
      <c r="C128" s="441"/>
      <c r="D128" s="442"/>
      <c r="E128" s="184"/>
      <c r="F128" s="185"/>
      <c r="G128" s="185"/>
      <c r="H128" s="185"/>
      <c r="I128" s="185"/>
      <c r="J128" s="185"/>
      <c r="K128" s="185"/>
      <c r="L128" s="185"/>
      <c r="M128" s="185"/>
      <c r="N128" s="185"/>
      <c r="O128" s="347">
        <f t="shared" si="16"/>
        <v>0</v>
      </c>
      <c r="P128" s="348"/>
      <c r="Q128" s="349"/>
    </row>
    <row r="129" spans="1:17" s="3" customFormat="1" ht="16" customHeight="1" thickTop="1">
      <c r="A129" s="443" t="s">
        <v>36</v>
      </c>
      <c r="B129" s="444"/>
      <c r="C129" s="445"/>
      <c r="D129" s="75" t="s">
        <v>92</v>
      </c>
      <c r="E129" s="81">
        <f t="shared" ref="E129:N129" si="19">E71</f>
        <v>0</v>
      </c>
      <c r="F129" s="82">
        <f t="shared" si="19"/>
        <v>0</v>
      </c>
      <c r="G129" s="82">
        <f t="shared" si="19"/>
        <v>0</v>
      </c>
      <c r="H129" s="82">
        <f t="shared" si="19"/>
        <v>0</v>
      </c>
      <c r="I129" s="82">
        <f t="shared" si="19"/>
        <v>0</v>
      </c>
      <c r="J129" s="82">
        <f t="shared" si="19"/>
        <v>0</v>
      </c>
      <c r="K129" s="82">
        <f t="shared" si="19"/>
        <v>0</v>
      </c>
      <c r="L129" s="82">
        <f t="shared" si="19"/>
        <v>0</v>
      </c>
      <c r="M129" s="82">
        <f t="shared" si="19"/>
        <v>0</v>
      </c>
      <c r="N129" s="82">
        <f t="shared" si="19"/>
        <v>0</v>
      </c>
      <c r="O129" s="424">
        <f t="shared" si="16"/>
        <v>0</v>
      </c>
      <c r="P129" s="425"/>
      <c r="Q129" s="426"/>
    </row>
    <row r="130" spans="1:17" s="3" customFormat="1" ht="16" customHeight="1">
      <c r="A130" s="446"/>
      <c r="B130" s="447"/>
      <c r="C130" s="448"/>
      <c r="D130" s="76" t="s">
        <v>37</v>
      </c>
      <c r="E130" s="83">
        <f t="shared" ref="E130:N130" si="20">E72</f>
        <v>0</v>
      </c>
      <c r="F130" s="83">
        <f t="shared" si="20"/>
        <v>0</v>
      </c>
      <c r="G130" s="83">
        <f t="shared" si="20"/>
        <v>0</v>
      </c>
      <c r="H130" s="83">
        <f t="shared" si="20"/>
        <v>0</v>
      </c>
      <c r="I130" s="83">
        <f t="shared" si="20"/>
        <v>0</v>
      </c>
      <c r="J130" s="83">
        <f t="shared" si="20"/>
        <v>0</v>
      </c>
      <c r="K130" s="83">
        <f t="shared" si="20"/>
        <v>0</v>
      </c>
      <c r="L130" s="83">
        <f t="shared" si="20"/>
        <v>0</v>
      </c>
      <c r="M130" s="83">
        <f t="shared" si="20"/>
        <v>0</v>
      </c>
      <c r="N130" s="83">
        <f t="shared" si="20"/>
        <v>0</v>
      </c>
      <c r="O130" s="427">
        <f t="shared" si="16"/>
        <v>0</v>
      </c>
      <c r="P130" s="428"/>
      <c r="Q130" s="429"/>
    </row>
    <row r="131" spans="1:17" s="3" customFormat="1" ht="16" customHeight="1">
      <c r="A131" s="449" t="s">
        <v>73</v>
      </c>
      <c r="B131" s="450"/>
      <c r="C131" s="450"/>
      <c r="D131" s="451"/>
      <c r="E131" s="84">
        <f t="shared" ref="E131:N131" si="21">E73</f>
        <v>0</v>
      </c>
      <c r="F131" s="84">
        <f t="shared" si="21"/>
        <v>0</v>
      </c>
      <c r="G131" s="84">
        <f t="shared" si="21"/>
        <v>0</v>
      </c>
      <c r="H131" s="84">
        <f t="shared" si="21"/>
        <v>0</v>
      </c>
      <c r="I131" s="84">
        <f t="shared" si="21"/>
        <v>0</v>
      </c>
      <c r="J131" s="84">
        <f t="shared" si="21"/>
        <v>0</v>
      </c>
      <c r="K131" s="84">
        <f t="shared" si="21"/>
        <v>0</v>
      </c>
      <c r="L131" s="84">
        <f t="shared" si="21"/>
        <v>0</v>
      </c>
      <c r="M131" s="84">
        <f t="shared" si="21"/>
        <v>0</v>
      </c>
      <c r="N131" s="84">
        <f t="shared" si="21"/>
        <v>0</v>
      </c>
      <c r="O131" s="364">
        <f t="shared" si="16"/>
        <v>0</v>
      </c>
      <c r="P131" s="365"/>
      <c r="Q131" s="366"/>
    </row>
    <row r="132" spans="1:17" s="3" customFormat="1" ht="23.25" customHeight="1">
      <c r="B132" s="36"/>
      <c r="C132" s="37"/>
      <c r="O132" s="38"/>
    </row>
    <row r="133" spans="1:17" s="3" customFormat="1" ht="20.149999999999999" customHeight="1">
      <c r="A133" s="375" t="s">
        <v>51</v>
      </c>
      <c r="B133" s="375"/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5"/>
    </row>
    <row r="134" spans="1:17" s="3" customFormat="1" ht="16" customHeight="1">
      <c r="A134" s="39">
        <v>1</v>
      </c>
      <c r="B134" s="433" t="s">
        <v>89</v>
      </c>
      <c r="C134" s="433"/>
      <c r="D134" s="433"/>
      <c r="E134" s="452">
        <f>800+300</f>
        <v>1100</v>
      </c>
      <c r="F134" s="452"/>
      <c r="G134" s="452"/>
      <c r="H134" s="40" t="s">
        <v>4</v>
      </c>
      <c r="I134" s="22"/>
      <c r="J134" s="453">
        <f>SUM(O124:Q125)</f>
        <v>0</v>
      </c>
      <c r="K134" s="453"/>
      <c r="L134" s="268"/>
      <c r="M134" s="341">
        <f t="shared" ref="M134:M136" si="22">E134*J134</f>
        <v>0</v>
      </c>
      <c r="N134" s="341"/>
      <c r="O134" s="342" t="s">
        <v>87</v>
      </c>
      <c r="P134" s="342"/>
      <c r="Q134" s="343"/>
    </row>
    <row r="135" spans="1:17" s="3" customFormat="1" ht="16" customHeight="1">
      <c r="A135" s="41">
        <v>2</v>
      </c>
      <c r="B135" s="392" t="s">
        <v>90</v>
      </c>
      <c r="C135" s="392"/>
      <c r="D135" s="392"/>
      <c r="E135" s="374">
        <v>150</v>
      </c>
      <c r="F135" s="374"/>
      <c r="G135" s="374"/>
      <c r="H135" s="16" t="s">
        <v>4</v>
      </c>
      <c r="I135" s="18"/>
      <c r="J135" s="393">
        <f>C55</f>
        <v>0</v>
      </c>
      <c r="K135" s="393"/>
      <c r="L135" s="269"/>
      <c r="M135" s="341">
        <f t="shared" si="22"/>
        <v>0</v>
      </c>
      <c r="N135" s="341"/>
      <c r="O135" s="386"/>
      <c r="P135" s="387"/>
      <c r="Q135" s="388"/>
    </row>
    <row r="136" spans="1:17" s="3" customFormat="1" ht="16" customHeight="1">
      <c r="A136" s="41">
        <v>3</v>
      </c>
      <c r="B136" s="371" t="s">
        <v>66</v>
      </c>
      <c r="C136" s="372"/>
      <c r="D136" s="373"/>
      <c r="E136" s="374">
        <v>2500</v>
      </c>
      <c r="F136" s="374"/>
      <c r="G136" s="374"/>
      <c r="H136" s="16" t="s">
        <v>4</v>
      </c>
      <c r="I136" s="18"/>
      <c r="J136" s="394">
        <f>SUM(O129:Q130)</f>
        <v>0</v>
      </c>
      <c r="K136" s="394"/>
      <c r="L136" s="269"/>
      <c r="M136" s="341">
        <f t="shared" si="22"/>
        <v>0</v>
      </c>
      <c r="N136" s="341"/>
      <c r="O136" s="389"/>
      <c r="P136" s="390"/>
      <c r="Q136" s="391"/>
    </row>
    <row r="137" spans="1:17" s="3" customFormat="1" ht="16" customHeight="1">
      <c r="A137" s="41">
        <v>4</v>
      </c>
      <c r="B137" s="371" t="s">
        <v>72</v>
      </c>
      <c r="C137" s="372"/>
      <c r="D137" s="373"/>
      <c r="E137" s="374">
        <v>500</v>
      </c>
      <c r="F137" s="374"/>
      <c r="G137" s="374"/>
      <c r="H137" s="16" t="s">
        <v>4</v>
      </c>
      <c r="I137" s="18"/>
      <c r="J137" s="394">
        <f>O131</f>
        <v>0</v>
      </c>
      <c r="K137" s="394"/>
      <c r="L137" s="269"/>
      <c r="M137" s="341">
        <f t="shared" ref="M137:M142" si="23">E137*J137</f>
        <v>0</v>
      </c>
      <c r="N137" s="341"/>
      <c r="O137" s="342" t="s">
        <v>88</v>
      </c>
      <c r="P137" s="342"/>
      <c r="Q137" s="343"/>
    </row>
    <row r="138" spans="1:17" s="3" customFormat="1" ht="16" customHeight="1">
      <c r="A138" s="39">
        <v>5</v>
      </c>
      <c r="B138" s="371" t="s">
        <v>71</v>
      </c>
      <c r="C138" s="372"/>
      <c r="D138" s="373"/>
      <c r="E138" s="374">
        <v>150</v>
      </c>
      <c r="F138" s="374"/>
      <c r="G138" s="374"/>
      <c r="H138" s="16" t="s">
        <v>4</v>
      </c>
      <c r="I138" s="18"/>
      <c r="J138" s="394">
        <f>O92</f>
        <v>0</v>
      </c>
      <c r="K138" s="394"/>
      <c r="L138" s="269"/>
      <c r="M138" s="341">
        <f t="shared" si="23"/>
        <v>0</v>
      </c>
      <c r="N138" s="341"/>
      <c r="O138" s="358"/>
      <c r="P138" s="359"/>
      <c r="Q138" s="359"/>
    </row>
    <row r="139" spans="1:17" s="3" customFormat="1" ht="16" customHeight="1">
      <c r="A139" s="41">
        <v>6</v>
      </c>
      <c r="B139" s="371" t="s">
        <v>67</v>
      </c>
      <c r="C139" s="372"/>
      <c r="D139" s="373"/>
      <c r="E139" s="374">
        <v>10</v>
      </c>
      <c r="F139" s="374"/>
      <c r="G139" s="374"/>
      <c r="H139" s="16" t="s">
        <v>4</v>
      </c>
      <c r="I139" s="18"/>
      <c r="J139" s="395">
        <f>O76</f>
        <v>0</v>
      </c>
      <c r="K139" s="395"/>
      <c r="L139" s="269"/>
      <c r="M139" s="341">
        <f t="shared" si="23"/>
        <v>0</v>
      </c>
      <c r="N139" s="341"/>
      <c r="O139" s="360"/>
      <c r="P139" s="361"/>
      <c r="Q139" s="361"/>
    </row>
    <row r="140" spans="1:17" s="3" customFormat="1" ht="16" customHeight="1">
      <c r="A140" s="41">
        <v>7</v>
      </c>
      <c r="B140" s="371" t="s">
        <v>91</v>
      </c>
      <c r="C140" s="372"/>
      <c r="D140" s="373"/>
      <c r="E140" s="374">
        <v>5000</v>
      </c>
      <c r="F140" s="374"/>
      <c r="G140" s="374"/>
      <c r="H140" s="16" t="s">
        <v>4</v>
      </c>
      <c r="I140" s="18"/>
      <c r="J140" s="394">
        <f>O128</f>
        <v>0</v>
      </c>
      <c r="K140" s="394"/>
      <c r="L140" s="269"/>
      <c r="M140" s="341">
        <f t="shared" si="23"/>
        <v>0</v>
      </c>
      <c r="N140" s="341"/>
      <c r="Q140" s="28"/>
    </row>
    <row r="141" spans="1:17" s="3" customFormat="1" ht="16" customHeight="1">
      <c r="A141" s="41">
        <v>8</v>
      </c>
      <c r="B141" s="371" t="s">
        <v>75</v>
      </c>
      <c r="C141" s="372"/>
      <c r="D141" s="373"/>
      <c r="E141" s="374">
        <v>120</v>
      </c>
      <c r="F141" s="374"/>
      <c r="G141" s="374"/>
      <c r="H141" s="16" t="s">
        <v>4</v>
      </c>
      <c r="I141" s="18"/>
      <c r="J141" s="430">
        <f>O75</f>
        <v>0</v>
      </c>
      <c r="K141" s="430"/>
      <c r="L141" s="269"/>
      <c r="M141" s="341">
        <f t="shared" si="23"/>
        <v>0</v>
      </c>
      <c r="N141" s="341"/>
      <c r="O141" s="610" t="s">
        <v>162</v>
      </c>
      <c r="P141" s="611"/>
      <c r="Q141" s="611"/>
    </row>
    <row r="142" spans="1:17" s="3" customFormat="1" ht="16" customHeight="1">
      <c r="A142" s="39">
        <v>9</v>
      </c>
      <c r="B142" s="371" t="s">
        <v>68</v>
      </c>
      <c r="C142" s="372"/>
      <c r="D142" s="373"/>
      <c r="E142" s="374">
        <v>280</v>
      </c>
      <c r="F142" s="374"/>
      <c r="G142" s="374"/>
      <c r="H142" s="16" t="s">
        <v>4</v>
      </c>
      <c r="I142" s="18"/>
      <c r="J142" s="421">
        <f>O74</f>
        <v>0</v>
      </c>
      <c r="K142" s="421"/>
      <c r="L142" s="269"/>
      <c r="M142" s="341">
        <f t="shared" si="23"/>
        <v>0</v>
      </c>
      <c r="N142" s="341"/>
      <c r="O142" s="610" t="s">
        <v>162</v>
      </c>
      <c r="P142" s="611"/>
      <c r="Q142" s="611"/>
    </row>
    <row r="143" spans="1:17" s="3" customFormat="1" ht="16" customHeight="1">
      <c r="A143" s="78">
        <v>10</v>
      </c>
      <c r="B143" s="368" t="s">
        <v>163</v>
      </c>
      <c r="C143" s="369"/>
      <c r="D143" s="370"/>
      <c r="E143" s="622" t="str">
        <f>IF(E81=0,"",E81)</f>
        <v/>
      </c>
      <c r="F143" s="623"/>
      <c r="G143" s="623"/>
      <c r="H143" s="623"/>
      <c r="I143" s="623"/>
      <c r="J143" s="623"/>
      <c r="K143" s="623"/>
      <c r="L143" s="269"/>
      <c r="M143" s="341">
        <f>O81</f>
        <v>0</v>
      </c>
      <c r="N143" s="341"/>
    </row>
    <row r="144" spans="1:17" s="3" customFormat="1" ht="18" customHeight="1">
      <c r="A144" s="108"/>
      <c r="B144" s="434" t="s">
        <v>50</v>
      </c>
      <c r="C144" s="434"/>
      <c r="D144" s="434"/>
      <c r="E144" s="106"/>
      <c r="F144" s="106"/>
      <c r="G144" s="44"/>
      <c r="H144" s="45"/>
      <c r="I144" s="46"/>
      <c r="J144" s="46"/>
      <c r="K144" s="46"/>
      <c r="L144" s="46"/>
      <c r="M144" s="435">
        <f>SUM(M134:N143)</f>
        <v>0</v>
      </c>
      <c r="N144" s="436"/>
    </row>
    <row r="145" spans="1:23" s="3" customFormat="1" ht="8.15" customHeight="1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</row>
    <row r="146" spans="1:23" s="3" customFormat="1" ht="21" customHeight="1">
      <c r="A146" s="293"/>
      <c r="B146" s="287"/>
      <c r="C146" s="286"/>
      <c r="D146" s="288"/>
      <c r="E146" s="289"/>
      <c r="F146" s="286"/>
      <c r="G146" s="290"/>
      <c r="H146" s="291"/>
      <c r="I146" s="287"/>
      <c r="J146" s="287"/>
      <c r="K146" s="287"/>
      <c r="L146" s="287"/>
      <c r="M146" s="287"/>
      <c r="N146" s="287"/>
      <c r="O146" s="292"/>
      <c r="P146" s="291"/>
      <c r="Q146" s="294"/>
    </row>
    <row r="147" spans="1:23" s="3" customFormat="1" ht="21">
      <c r="A147" s="383" t="s">
        <v>82</v>
      </c>
      <c r="B147" s="384"/>
      <c r="C147" s="384"/>
      <c r="D147" s="384"/>
      <c r="E147" s="384"/>
      <c r="F147" s="384"/>
      <c r="G147" s="384"/>
      <c r="H147" s="384"/>
      <c r="I147" s="384"/>
      <c r="J147" s="384"/>
      <c r="K147" s="384"/>
      <c r="L147" s="384"/>
      <c r="M147" s="384"/>
      <c r="N147" s="384"/>
      <c r="O147" s="384"/>
      <c r="P147" s="384"/>
      <c r="Q147" s="385"/>
    </row>
    <row r="148" spans="1:23" s="32" customFormat="1" ht="25.5" customHeight="1">
      <c r="A148" s="295"/>
      <c r="B148" s="321">
        <f>C119</f>
        <v>0</v>
      </c>
      <c r="C148" s="31" t="s">
        <v>69</v>
      </c>
      <c r="D148" s="31"/>
      <c r="E148" s="31"/>
      <c r="H148" s="186"/>
      <c r="I148" s="186"/>
      <c r="Q148" s="296"/>
      <c r="S148" s="3"/>
      <c r="T148" s="3"/>
      <c r="U148" s="3"/>
      <c r="V148" s="3"/>
      <c r="W148" s="3"/>
    </row>
    <row r="149" spans="1:23" s="32" customFormat="1" ht="32.15" customHeight="1">
      <c r="A149" s="295"/>
      <c r="E149" s="340">
        <f>M144</f>
        <v>0</v>
      </c>
      <c r="F149" s="340"/>
      <c r="G149" s="340"/>
      <c r="H149" s="340"/>
      <c r="I149" s="340"/>
      <c r="J149" s="340"/>
      <c r="K149" s="340"/>
      <c r="L149" s="419" t="s">
        <v>128</v>
      </c>
      <c r="M149" s="419"/>
      <c r="N149" s="419"/>
      <c r="O149" s="357">
        <f>INT(E149/1.1*0.1)</f>
        <v>0</v>
      </c>
      <c r="P149" s="357"/>
      <c r="Q149" s="297" t="s">
        <v>125</v>
      </c>
      <c r="S149" s="3"/>
      <c r="T149" s="3"/>
      <c r="U149" s="3"/>
      <c r="V149" s="3"/>
      <c r="W149" s="3"/>
    </row>
    <row r="150" spans="1:23" s="32" customFormat="1" ht="32.15" customHeight="1">
      <c r="A150" s="295"/>
      <c r="B150" s="98"/>
      <c r="C150" s="272" t="s">
        <v>57</v>
      </c>
      <c r="D150" s="356">
        <f>L3</f>
        <v>0</v>
      </c>
      <c r="E150" s="356"/>
      <c r="F150" s="356"/>
      <c r="G150" s="270" t="s">
        <v>137</v>
      </c>
      <c r="H150" s="271"/>
      <c r="I150" s="271"/>
      <c r="J150" s="271"/>
      <c r="Q150" s="296"/>
      <c r="S150" s="3"/>
      <c r="T150" s="3"/>
      <c r="U150" s="3"/>
      <c r="V150" s="3"/>
      <c r="W150" s="3"/>
    </row>
    <row r="151" spans="1:23" s="32" customFormat="1" ht="13.5" customHeight="1">
      <c r="A151" s="295"/>
      <c r="B151" s="98"/>
      <c r="C151" s="98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298"/>
      <c r="S151" s="3"/>
      <c r="T151" s="3"/>
      <c r="U151" s="3"/>
      <c r="V151" s="3"/>
      <c r="W151" s="3"/>
    </row>
    <row r="152" spans="1:23" s="32" customFormat="1" ht="18" customHeight="1">
      <c r="A152" s="295"/>
      <c r="B152" s="98"/>
      <c r="C152" s="422">
        <f>B113</f>
        <v>0</v>
      </c>
      <c r="D152" s="423"/>
      <c r="E152" s="423"/>
      <c r="F152" s="103"/>
      <c r="G152" s="103"/>
      <c r="H152" s="103"/>
      <c r="I152" s="420" t="s">
        <v>139</v>
      </c>
      <c r="J152" s="420"/>
      <c r="K152" s="420"/>
      <c r="L152" s="420"/>
      <c r="M152" s="420"/>
      <c r="N152" s="418" t="s">
        <v>126</v>
      </c>
      <c r="O152" s="418"/>
      <c r="P152" s="418"/>
      <c r="Q152" s="296"/>
      <c r="S152" s="3"/>
      <c r="T152" s="3"/>
      <c r="U152" s="3"/>
      <c r="V152" s="3"/>
      <c r="W152" s="3"/>
    </row>
    <row r="153" spans="1:23" s="32" customFormat="1" ht="18" customHeight="1">
      <c r="A153" s="295"/>
      <c r="B153" s="98"/>
      <c r="C153" s="98"/>
      <c r="D153" s="98"/>
      <c r="E153" s="98"/>
      <c r="F153" s="98"/>
      <c r="I153" s="104"/>
      <c r="J153" s="417" t="s">
        <v>58</v>
      </c>
      <c r="K153" s="417"/>
      <c r="L153" s="417" t="s">
        <v>76</v>
      </c>
      <c r="M153" s="417"/>
      <c r="N153" s="77"/>
      <c r="Q153" s="296"/>
      <c r="S153" s="3"/>
      <c r="T153" s="3"/>
      <c r="U153" s="3"/>
      <c r="V153" s="3"/>
      <c r="W153" s="3"/>
    </row>
    <row r="154" spans="1:23" s="32" customFormat="1" ht="16" customHeight="1">
      <c r="A154" s="295"/>
      <c r="B154" s="188" t="s">
        <v>70</v>
      </c>
      <c r="C154" s="105" t="s">
        <v>155</v>
      </c>
      <c r="D154" s="105"/>
      <c r="E154" s="105"/>
      <c r="F154" s="105"/>
      <c r="G154" s="105"/>
      <c r="H154" s="3"/>
      <c r="Q154" s="296"/>
    </row>
    <row r="155" spans="1:23" s="3" customFormat="1" ht="16" customHeight="1">
      <c r="A155" s="299"/>
      <c r="B155" s="105"/>
      <c r="C155" s="105" t="s">
        <v>152</v>
      </c>
      <c r="D155" s="105"/>
      <c r="E155" s="105"/>
      <c r="F155" s="105"/>
      <c r="G155" s="105"/>
      <c r="Q155" s="300"/>
    </row>
    <row r="156" spans="1:23" s="3" customFormat="1" ht="16" customHeight="1">
      <c r="A156" s="299"/>
      <c r="B156" s="105"/>
      <c r="C156" s="105" t="s">
        <v>151</v>
      </c>
      <c r="D156" s="105"/>
      <c r="E156" s="105"/>
      <c r="F156" s="105"/>
      <c r="G156" s="105"/>
      <c r="Q156" s="300"/>
    </row>
    <row r="157" spans="1:23" s="3" customFormat="1" ht="16" customHeight="1">
      <c r="A157" s="299"/>
      <c r="B157" s="105"/>
      <c r="C157" s="319" t="s">
        <v>153</v>
      </c>
      <c r="D157" s="105"/>
      <c r="E157" s="105"/>
      <c r="F157" s="105"/>
      <c r="G157" s="105"/>
      <c r="Q157" s="300"/>
    </row>
    <row r="158" spans="1:23" s="3" customFormat="1" ht="16" customHeight="1">
      <c r="A158" s="299"/>
      <c r="B158" s="105"/>
      <c r="C158" s="105" t="s">
        <v>154</v>
      </c>
      <c r="D158" s="42"/>
      <c r="E158" s="105"/>
      <c r="F158" s="105"/>
      <c r="G158" s="105"/>
      <c r="Q158" s="300"/>
    </row>
    <row r="159" spans="1:23" s="3" customFormat="1" ht="8.15" customHeight="1">
      <c r="A159" s="299"/>
      <c r="B159" s="105"/>
      <c r="C159" s="105"/>
      <c r="D159" s="42"/>
      <c r="E159" s="105"/>
      <c r="F159" s="105"/>
      <c r="G159" s="105"/>
      <c r="Q159" s="300"/>
    </row>
    <row r="160" spans="1:23" s="3" customFormat="1" ht="16" customHeight="1">
      <c r="A160" s="299"/>
      <c r="B160" s="105"/>
      <c r="C160" s="320" t="s">
        <v>150</v>
      </c>
      <c r="D160" s="42"/>
      <c r="E160" s="105"/>
      <c r="F160" s="105"/>
      <c r="G160" s="105"/>
      <c r="L160" s="187"/>
      <c r="Q160" s="300"/>
    </row>
    <row r="161" spans="1:17" s="3" customFormat="1" ht="24" customHeight="1">
      <c r="A161" s="316"/>
      <c r="B161" s="317"/>
      <c r="C161" s="313" t="s">
        <v>147</v>
      </c>
      <c r="D161" s="317"/>
      <c r="E161" s="317"/>
      <c r="F161" s="317"/>
      <c r="G161" s="317"/>
      <c r="H161" s="276"/>
      <c r="I161" s="276"/>
      <c r="J161" s="276"/>
      <c r="K161" s="276"/>
      <c r="L161" s="276"/>
      <c r="M161" s="276"/>
      <c r="N161" s="276"/>
      <c r="O161" s="276"/>
      <c r="P161" s="276"/>
      <c r="Q161" s="318"/>
    </row>
    <row r="162" spans="1:17" s="3" customFormat="1" ht="13.5" customHeight="1">
      <c r="B162" s="36"/>
    </row>
    <row r="163" spans="1:17">
      <c r="C163" s="3"/>
    </row>
  </sheetData>
  <mergeCells count="268">
    <mergeCell ref="O141:Q141"/>
    <mergeCell ref="O142:Q142"/>
    <mergeCell ref="O80:Q80"/>
    <mergeCell ref="B80:D80"/>
    <mergeCell ref="E80:N80"/>
    <mergeCell ref="E81:N81"/>
    <mergeCell ref="E104:N104"/>
    <mergeCell ref="E143:K143"/>
    <mergeCell ref="B111:D111"/>
    <mergeCell ref="K90:L90"/>
    <mergeCell ref="M90:N90"/>
    <mergeCell ref="A91:B91"/>
    <mergeCell ref="I91:J91"/>
    <mergeCell ref="K91:L91"/>
    <mergeCell ref="M91:N91"/>
    <mergeCell ref="A85:B85"/>
    <mergeCell ref="I85:J85"/>
    <mergeCell ref="K85:L85"/>
    <mergeCell ref="M85:N85"/>
    <mergeCell ref="A86:B86"/>
    <mergeCell ref="I86:J86"/>
    <mergeCell ref="K86:L86"/>
    <mergeCell ref="M86:N86"/>
    <mergeCell ref="A87:B87"/>
    <mergeCell ref="A2:C2"/>
    <mergeCell ref="A3:B4"/>
    <mergeCell ref="C3:C4"/>
    <mergeCell ref="D4:E4"/>
    <mergeCell ref="F4:G4"/>
    <mergeCell ref="H4:I4"/>
    <mergeCell ref="K4:L4"/>
    <mergeCell ref="O4:Q4"/>
    <mergeCell ref="B57:C57"/>
    <mergeCell ref="O57:Q57"/>
    <mergeCell ref="D3:F3"/>
    <mergeCell ref="H3:K3"/>
    <mergeCell ref="D2:K2"/>
    <mergeCell ref="L2:N2"/>
    <mergeCell ref="L3:N3"/>
    <mergeCell ref="A5:C5"/>
    <mergeCell ref="D5:D6"/>
    <mergeCell ref="E5:Q5"/>
    <mergeCell ref="A6:C6"/>
    <mergeCell ref="A55:B55"/>
    <mergeCell ref="A56:B56"/>
    <mergeCell ref="E6:N6"/>
    <mergeCell ref="O6:Q6"/>
    <mergeCell ref="Q66:Q68"/>
    <mergeCell ref="O67:P67"/>
    <mergeCell ref="B68:D68"/>
    <mergeCell ref="O68:P68"/>
    <mergeCell ref="B69:D69"/>
    <mergeCell ref="O69:P69"/>
    <mergeCell ref="B70:D70"/>
    <mergeCell ref="O70:Q70"/>
    <mergeCell ref="Q58:Q65"/>
    <mergeCell ref="B59:C59"/>
    <mergeCell ref="O59:P59"/>
    <mergeCell ref="B60:C60"/>
    <mergeCell ref="O60:P60"/>
    <mergeCell ref="B61:C61"/>
    <mergeCell ref="O61:P61"/>
    <mergeCell ref="B63:C63"/>
    <mergeCell ref="O63:P63"/>
    <mergeCell ref="B64:C64"/>
    <mergeCell ref="O64:P64"/>
    <mergeCell ref="B65:C65"/>
    <mergeCell ref="O65:P65"/>
    <mergeCell ref="A66:A70"/>
    <mergeCell ref="B66:C67"/>
    <mergeCell ref="O66:P66"/>
    <mergeCell ref="A57:A65"/>
    <mergeCell ref="B58:C58"/>
    <mergeCell ref="O58:P58"/>
    <mergeCell ref="A71:A73"/>
    <mergeCell ref="B73:D73"/>
    <mergeCell ref="O73:P73"/>
    <mergeCell ref="B71:D71"/>
    <mergeCell ref="O71:P71"/>
    <mergeCell ref="O62:P62"/>
    <mergeCell ref="B62:C62"/>
    <mergeCell ref="Q71:Q72"/>
    <mergeCell ref="B72:D72"/>
    <mergeCell ref="O72:P72"/>
    <mergeCell ref="O74:Q74"/>
    <mergeCell ref="O77:Q77"/>
    <mergeCell ref="A84:B84"/>
    <mergeCell ref="I84:J84"/>
    <mergeCell ref="K84:L84"/>
    <mergeCell ref="M84:N84"/>
    <mergeCell ref="O78:Q78"/>
    <mergeCell ref="O79:Q79"/>
    <mergeCell ref="O81:Q81"/>
    <mergeCell ref="A82:Q82"/>
    <mergeCell ref="A83:B83"/>
    <mergeCell ref="G83:H83"/>
    <mergeCell ref="I83:J83"/>
    <mergeCell ref="K83:L83"/>
    <mergeCell ref="M83:N83"/>
    <mergeCell ref="P83:Q83"/>
    <mergeCell ref="B75:D75"/>
    <mergeCell ref="O75:Q75"/>
    <mergeCell ref="B76:D76"/>
    <mergeCell ref="O76:Q76"/>
    <mergeCell ref="I87:J87"/>
    <mergeCell ref="K87:L87"/>
    <mergeCell ref="M87:N87"/>
    <mergeCell ref="A90:B90"/>
    <mergeCell ref="M88:N88"/>
    <mergeCell ref="E98:G98"/>
    <mergeCell ref="J98:K98"/>
    <mergeCell ref="O98:P98"/>
    <mergeCell ref="E99:G99"/>
    <mergeCell ref="J99:K99"/>
    <mergeCell ref="O99:P99"/>
    <mergeCell ref="O97:P97"/>
    <mergeCell ref="B95:D95"/>
    <mergeCell ref="E95:G95"/>
    <mergeCell ref="J95:K95"/>
    <mergeCell ref="I88:J88"/>
    <mergeCell ref="K88:L88"/>
    <mergeCell ref="A88:B88"/>
    <mergeCell ref="A92:B92"/>
    <mergeCell ref="I92:N92"/>
    <mergeCell ref="A93:Q93"/>
    <mergeCell ref="B94:D94"/>
    <mergeCell ref="E94:G94"/>
    <mergeCell ref="J94:K94"/>
    <mergeCell ref="B96:D96"/>
    <mergeCell ref="A105:D105"/>
    <mergeCell ref="O105:P105"/>
    <mergeCell ref="A108:Q108"/>
    <mergeCell ref="B102:D102"/>
    <mergeCell ref="E102:G102"/>
    <mergeCell ref="J102:K102"/>
    <mergeCell ref="O102:P102"/>
    <mergeCell ref="B103:D103"/>
    <mergeCell ref="E103:G103"/>
    <mergeCell ref="J103:K103"/>
    <mergeCell ref="O103:P103"/>
    <mergeCell ref="B104:D104"/>
    <mergeCell ref="O104:P104"/>
    <mergeCell ref="O100:P100"/>
    <mergeCell ref="E96:G96"/>
    <mergeCell ref="J96:K96"/>
    <mergeCell ref="O96:P96"/>
    <mergeCell ref="B97:D97"/>
    <mergeCell ref="E97:G97"/>
    <mergeCell ref="J97:K97"/>
    <mergeCell ref="C120:D120"/>
    <mergeCell ref="F120:L120"/>
    <mergeCell ref="M120:N120"/>
    <mergeCell ref="A98:A101"/>
    <mergeCell ref="B98:B101"/>
    <mergeCell ref="I112:O112"/>
    <mergeCell ref="O124:Q124"/>
    <mergeCell ref="O125:Q125"/>
    <mergeCell ref="A122:D123"/>
    <mergeCell ref="A124:C125"/>
    <mergeCell ref="B113:D113"/>
    <mergeCell ref="L114:M114"/>
    <mergeCell ref="N114:P114"/>
    <mergeCell ref="A117:Q117"/>
    <mergeCell ref="A119:B119"/>
    <mergeCell ref="F119:H119"/>
    <mergeCell ref="J119:L119"/>
    <mergeCell ref="M119:N119"/>
    <mergeCell ref="O119:Q119"/>
    <mergeCell ref="O113:Q113"/>
    <mergeCell ref="E101:G101"/>
    <mergeCell ref="J101:K101"/>
    <mergeCell ref="O101:P101"/>
    <mergeCell ref="P2:Q2"/>
    <mergeCell ref="P3:Q3"/>
    <mergeCell ref="J153:K153"/>
    <mergeCell ref="L153:M153"/>
    <mergeCell ref="E137:G137"/>
    <mergeCell ref="J137:K137"/>
    <mergeCell ref="M137:N137"/>
    <mergeCell ref="M143:N143"/>
    <mergeCell ref="N152:P152"/>
    <mergeCell ref="L149:N149"/>
    <mergeCell ref="I152:M152"/>
    <mergeCell ref="E142:G142"/>
    <mergeCell ref="J142:K142"/>
    <mergeCell ref="M142:N142"/>
    <mergeCell ref="C152:E152"/>
    <mergeCell ref="E140:G140"/>
    <mergeCell ref="J140:K140"/>
    <mergeCell ref="M140:N140"/>
    <mergeCell ref="O129:Q129"/>
    <mergeCell ref="O130:Q130"/>
    <mergeCell ref="J141:K141"/>
    <mergeCell ref="E141:G141"/>
    <mergeCell ref="E100:G100"/>
    <mergeCell ref="J100:K100"/>
    <mergeCell ref="O1:Q1"/>
    <mergeCell ref="A1:N1"/>
    <mergeCell ref="A147:Q147"/>
    <mergeCell ref="O135:Q136"/>
    <mergeCell ref="B136:D136"/>
    <mergeCell ref="O137:Q137"/>
    <mergeCell ref="B135:D135"/>
    <mergeCell ref="E135:G135"/>
    <mergeCell ref="J135:K135"/>
    <mergeCell ref="M135:N135"/>
    <mergeCell ref="E136:G136"/>
    <mergeCell ref="J136:K136"/>
    <mergeCell ref="M136:N136"/>
    <mergeCell ref="J139:K139"/>
    <mergeCell ref="M139:N139"/>
    <mergeCell ref="G112:H112"/>
    <mergeCell ref="B74:D74"/>
    <mergeCell ref="B77:D77"/>
    <mergeCell ref="B78:D78"/>
    <mergeCell ref="B79:D79"/>
    <mergeCell ref="B81:D81"/>
    <mergeCell ref="A74:A81"/>
    <mergeCell ref="E110:H111"/>
    <mergeCell ref="J110:J111"/>
    <mergeCell ref="D150:F150"/>
    <mergeCell ref="O149:P149"/>
    <mergeCell ref="O138:Q139"/>
    <mergeCell ref="O95:P95"/>
    <mergeCell ref="O131:Q131"/>
    <mergeCell ref="O120:Q120"/>
    <mergeCell ref="B143:D143"/>
    <mergeCell ref="B142:D142"/>
    <mergeCell ref="B141:D141"/>
    <mergeCell ref="B140:D140"/>
    <mergeCell ref="B139:D139"/>
    <mergeCell ref="B138:D138"/>
    <mergeCell ref="E139:G139"/>
    <mergeCell ref="A133:N133"/>
    <mergeCell ref="M110:O110"/>
    <mergeCell ref="K111:L111"/>
    <mergeCell ref="M111:O111"/>
    <mergeCell ref="J113:N113"/>
    <mergeCell ref="M141:N141"/>
    <mergeCell ref="A145:Q145"/>
    <mergeCell ref="K110:L110"/>
    <mergeCell ref="B134:D134"/>
    <mergeCell ref="B144:D144"/>
    <mergeCell ref="M144:N144"/>
    <mergeCell ref="E149:K149"/>
    <mergeCell ref="M138:N138"/>
    <mergeCell ref="O134:Q134"/>
    <mergeCell ref="O126:Q126"/>
    <mergeCell ref="O127:Q127"/>
    <mergeCell ref="O128:Q128"/>
    <mergeCell ref="O94:P94"/>
    <mergeCell ref="A89:B89"/>
    <mergeCell ref="I89:J89"/>
    <mergeCell ref="K89:L89"/>
    <mergeCell ref="M89:N89"/>
    <mergeCell ref="I90:J90"/>
    <mergeCell ref="M134:N134"/>
    <mergeCell ref="A126:D126"/>
    <mergeCell ref="A127:C127"/>
    <mergeCell ref="A128:D128"/>
    <mergeCell ref="A129:C130"/>
    <mergeCell ref="A131:D131"/>
    <mergeCell ref="B137:D137"/>
    <mergeCell ref="E138:G138"/>
    <mergeCell ref="J138:K138"/>
    <mergeCell ref="E134:G134"/>
    <mergeCell ref="J134:K134"/>
    <mergeCell ref="A120:B120"/>
  </mergeCells>
  <phoneticPr fontId="29"/>
  <printOptions horizontalCentered="1"/>
  <pageMargins left="0.15" right="0.12" top="0.35" bottom="0.12" header="0.13" footer="0.12"/>
  <pageSetup paperSize="9" scale="80" firstPageNumber="0" orientation="portrait" horizontalDpi="4294967293" verticalDpi="300" r:id="rId1"/>
  <rowBreaks count="2" manualBreakCount="2">
    <brk id="56" max="16" man="1"/>
    <brk id="1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12B0-E62D-495D-A582-9C3AECF522A0}">
  <dimension ref="A1:IW163"/>
  <sheetViews>
    <sheetView view="pageBreakPreview" topLeftCell="A71" zoomScale="75" zoomScaleNormal="100" zoomScaleSheetLayoutView="75" workbookViewId="0">
      <selection activeCell="M89" sqref="M89:N89"/>
    </sheetView>
  </sheetViews>
  <sheetFormatPr defaultRowHeight="13"/>
  <cols>
    <col min="1" max="1" width="4.09765625" style="1" customWidth="1"/>
    <col min="2" max="2" width="14.3984375" style="2" customWidth="1"/>
    <col min="3" max="3" width="9.09765625" style="1" customWidth="1"/>
    <col min="4" max="4" width="11.296875" style="1" customWidth="1"/>
    <col min="5" max="13" width="6.296875" style="1" customWidth="1"/>
    <col min="14" max="14" width="6.59765625" style="1" customWidth="1"/>
    <col min="15" max="17" width="7.8984375" style="1" customWidth="1"/>
    <col min="18" max="257" width="9.59765625" style="1" customWidth="1"/>
    <col min="258" max="1024" width="9.59765625" customWidth="1"/>
  </cols>
  <sheetData>
    <row r="1" spans="1:19" s="3" customFormat="1" ht="27" customHeight="1">
      <c r="A1" s="382" t="s">
        <v>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0" t="s">
        <v>160</v>
      </c>
      <c r="P1" s="381"/>
      <c r="Q1" s="381"/>
    </row>
    <row r="2" spans="1:19" s="3" customFormat="1" ht="16.5" customHeight="1">
      <c r="A2" s="569" t="s">
        <v>0</v>
      </c>
      <c r="B2" s="569"/>
      <c r="C2" s="569"/>
      <c r="D2" s="586" t="s">
        <v>1</v>
      </c>
      <c r="E2" s="587"/>
      <c r="F2" s="587"/>
      <c r="G2" s="587"/>
      <c r="H2" s="587"/>
      <c r="I2" s="587"/>
      <c r="J2" s="587"/>
      <c r="K2" s="588"/>
      <c r="L2" s="589" t="s">
        <v>134</v>
      </c>
      <c r="M2" s="590"/>
      <c r="N2" s="591"/>
      <c r="O2" s="273" t="s">
        <v>86</v>
      </c>
      <c r="P2" s="413">
        <v>45757</v>
      </c>
      <c r="Q2" s="414"/>
    </row>
    <row r="3" spans="1:19" s="3" customFormat="1" ht="16.5" customHeight="1">
      <c r="A3" s="570" t="s">
        <v>167</v>
      </c>
      <c r="B3" s="570"/>
      <c r="C3" s="572" t="s">
        <v>5</v>
      </c>
      <c r="D3" s="582">
        <v>45748</v>
      </c>
      <c r="E3" s="583"/>
      <c r="F3" s="583"/>
      <c r="G3" s="70" t="s">
        <v>6</v>
      </c>
      <c r="H3" s="584">
        <v>45750</v>
      </c>
      <c r="I3" s="584"/>
      <c r="J3" s="584"/>
      <c r="K3" s="585"/>
      <c r="L3" s="592" t="s">
        <v>168</v>
      </c>
      <c r="M3" s="593"/>
      <c r="N3" s="594"/>
      <c r="O3" s="274" t="s">
        <v>7</v>
      </c>
      <c r="P3" s="415" t="s">
        <v>169</v>
      </c>
      <c r="Q3" s="416"/>
    </row>
    <row r="4" spans="1:19" s="3" customFormat="1" ht="16.5" customHeight="1" thickBot="1">
      <c r="A4" s="571"/>
      <c r="B4" s="571"/>
      <c r="C4" s="573"/>
      <c r="D4" s="574" t="s">
        <v>8</v>
      </c>
      <c r="E4" s="574"/>
      <c r="F4" s="575" t="s">
        <v>9</v>
      </c>
      <c r="G4" s="575"/>
      <c r="H4" s="576" t="s">
        <v>10</v>
      </c>
      <c r="I4" s="576"/>
      <c r="J4" s="197">
        <v>3</v>
      </c>
      <c r="K4" s="577" t="s">
        <v>11</v>
      </c>
      <c r="L4" s="577"/>
      <c r="M4" s="71">
        <v>2</v>
      </c>
      <c r="N4" s="335" t="s">
        <v>161</v>
      </c>
      <c r="O4" s="578" t="s">
        <v>170</v>
      </c>
      <c r="P4" s="579"/>
      <c r="Q4" s="579"/>
    </row>
    <row r="5" spans="1:19" s="3" customFormat="1" ht="16.5" customHeight="1" thickTop="1" thickBot="1">
      <c r="A5" s="595" t="s">
        <v>12</v>
      </c>
      <c r="B5" s="595"/>
      <c r="C5" s="595"/>
      <c r="D5" s="596" t="s">
        <v>13</v>
      </c>
      <c r="E5" s="598" t="s">
        <v>110</v>
      </c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</row>
    <row r="6" spans="1:19" s="3" customFormat="1" ht="16.5" customHeight="1" thickTop="1">
      <c r="A6" s="599" t="s">
        <v>14</v>
      </c>
      <c r="B6" s="599"/>
      <c r="C6" s="599"/>
      <c r="D6" s="597"/>
      <c r="E6" s="604" t="s">
        <v>111</v>
      </c>
      <c r="F6" s="605"/>
      <c r="G6" s="605"/>
      <c r="H6" s="605"/>
      <c r="I6" s="605"/>
      <c r="J6" s="605"/>
      <c r="K6" s="605"/>
      <c r="L6" s="605"/>
      <c r="M6" s="605"/>
      <c r="N6" s="606"/>
      <c r="O6" s="607" t="s">
        <v>138</v>
      </c>
      <c r="P6" s="608"/>
      <c r="Q6" s="609"/>
    </row>
    <row r="7" spans="1:19" s="3" customFormat="1" ht="16.5" customHeight="1">
      <c r="A7" s="61"/>
      <c r="B7" s="110" t="s">
        <v>15</v>
      </c>
      <c r="C7" s="111" t="s">
        <v>0</v>
      </c>
      <c r="D7" s="112" t="s">
        <v>16</v>
      </c>
      <c r="E7" s="113">
        <v>45017</v>
      </c>
      <c r="F7" s="114">
        <v>45018</v>
      </c>
      <c r="G7" s="114">
        <v>45019</v>
      </c>
      <c r="H7" s="114"/>
      <c r="I7" s="114"/>
      <c r="J7" s="114"/>
      <c r="K7" s="114"/>
      <c r="L7" s="338"/>
      <c r="M7" s="338"/>
      <c r="N7" s="339"/>
      <c r="O7" s="215" t="s">
        <v>2</v>
      </c>
      <c r="P7" s="216" t="s">
        <v>3</v>
      </c>
      <c r="Q7" s="217" t="s">
        <v>84</v>
      </c>
      <c r="R7" s="4">
        <f>SUM(R8:R54)</f>
        <v>15</v>
      </c>
    </row>
    <row r="8" spans="1:19" s="3" customFormat="1" ht="16.5" customHeight="1">
      <c r="A8" s="206">
        <v>1</v>
      </c>
      <c r="B8" s="209" t="s">
        <v>95</v>
      </c>
      <c r="C8" s="115" t="s">
        <v>94</v>
      </c>
      <c r="D8" s="116">
        <v>4</v>
      </c>
      <c r="E8" s="210" t="s">
        <v>112</v>
      </c>
      <c r="F8" s="117" t="s">
        <v>2</v>
      </c>
      <c r="G8" s="117" t="s">
        <v>113</v>
      </c>
      <c r="H8" s="117"/>
      <c r="I8" s="117"/>
      <c r="J8" s="117"/>
      <c r="K8" s="117"/>
      <c r="L8" s="117"/>
      <c r="M8" s="117"/>
      <c r="N8" s="116"/>
      <c r="O8" s="50">
        <f>COUNTIF($E8:$N8,"○")</f>
        <v>2</v>
      </c>
      <c r="P8" s="51">
        <f>COUNTIF($E8:$N8,"-")</f>
        <v>1</v>
      </c>
      <c r="Q8" s="52">
        <f>COUNTIF($E8:$N8,"日")</f>
        <v>0</v>
      </c>
      <c r="R8" s="5">
        <f>IF(SUM(O8:Q8)&gt;0,1,0)</f>
        <v>1</v>
      </c>
    </row>
    <row r="9" spans="1:19" s="3" customFormat="1" ht="16.5" customHeight="1">
      <c r="A9" s="207">
        <v>2</v>
      </c>
      <c r="B9" s="118" t="s">
        <v>96</v>
      </c>
      <c r="C9" s="119" t="s">
        <v>94</v>
      </c>
      <c r="D9" s="120">
        <v>4</v>
      </c>
      <c r="E9" s="171" t="s">
        <v>2</v>
      </c>
      <c r="F9" s="119" t="s">
        <v>2</v>
      </c>
      <c r="G9" s="119" t="s">
        <v>3</v>
      </c>
      <c r="H9" s="119"/>
      <c r="I9" s="119"/>
      <c r="J9" s="119"/>
      <c r="K9" s="119"/>
      <c r="L9" s="119"/>
      <c r="M9" s="119"/>
      <c r="N9" s="120"/>
      <c r="O9" s="53">
        <f t="shared" ref="O9:O54" si="0">COUNTIF($E9:$N9,"○")</f>
        <v>2</v>
      </c>
      <c r="P9" s="54">
        <f t="shared" ref="P9:P54" si="1">COUNTIF($E9:$N9,"-")</f>
        <v>1</v>
      </c>
      <c r="Q9" s="55">
        <f t="shared" ref="Q9:Q54" si="2">COUNTIF($E9:$N9,"日")</f>
        <v>0</v>
      </c>
      <c r="R9" s="5">
        <f t="shared" ref="R9:R54" si="3">IF(SUM(O9:Q9)&gt;0,1,0)</f>
        <v>1</v>
      </c>
    </row>
    <row r="10" spans="1:19" s="3" customFormat="1" ht="16.5" customHeight="1">
      <c r="A10" s="207">
        <v>3</v>
      </c>
      <c r="B10" s="118" t="s">
        <v>97</v>
      </c>
      <c r="C10" s="119" t="s">
        <v>94</v>
      </c>
      <c r="D10" s="120">
        <v>3</v>
      </c>
      <c r="E10" s="171" t="s">
        <v>2</v>
      </c>
      <c r="F10" s="119" t="s">
        <v>2</v>
      </c>
      <c r="G10" s="119" t="s">
        <v>3</v>
      </c>
      <c r="H10" s="119"/>
      <c r="I10" s="119"/>
      <c r="J10" s="119"/>
      <c r="K10" s="119"/>
      <c r="L10" s="119"/>
      <c r="M10" s="119"/>
      <c r="N10" s="120"/>
      <c r="O10" s="53">
        <f t="shared" si="0"/>
        <v>2</v>
      </c>
      <c r="P10" s="54">
        <f t="shared" si="1"/>
        <v>1</v>
      </c>
      <c r="Q10" s="55">
        <f t="shared" si="2"/>
        <v>0</v>
      </c>
      <c r="R10" s="5">
        <f t="shared" si="3"/>
        <v>1</v>
      </c>
    </row>
    <row r="11" spans="1:19" s="3" customFormat="1" ht="16.5" customHeight="1">
      <c r="A11" s="207">
        <v>4</v>
      </c>
      <c r="B11" s="118" t="s">
        <v>98</v>
      </c>
      <c r="C11" s="119" t="s">
        <v>94</v>
      </c>
      <c r="D11" s="120">
        <v>3</v>
      </c>
      <c r="E11" s="171" t="s">
        <v>114</v>
      </c>
      <c r="F11" s="119" t="s">
        <v>84</v>
      </c>
      <c r="G11" s="119" t="s">
        <v>114</v>
      </c>
      <c r="H11" s="119"/>
      <c r="I11" s="119"/>
      <c r="J11" s="119"/>
      <c r="K11" s="119"/>
      <c r="L11" s="119"/>
      <c r="M11" s="119"/>
      <c r="N11" s="120"/>
      <c r="O11" s="53">
        <f t="shared" si="0"/>
        <v>0</v>
      </c>
      <c r="P11" s="54">
        <f t="shared" si="1"/>
        <v>0</v>
      </c>
      <c r="Q11" s="55">
        <f t="shared" si="2"/>
        <v>1</v>
      </c>
      <c r="R11" s="5">
        <f t="shared" si="3"/>
        <v>1</v>
      </c>
    </row>
    <row r="12" spans="1:19" s="3" customFormat="1" ht="16.5" customHeight="1">
      <c r="A12" s="207">
        <v>5</v>
      </c>
      <c r="B12" s="118" t="s">
        <v>99</v>
      </c>
      <c r="C12" s="119" t="s">
        <v>94</v>
      </c>
      <c r="D12" s="120">
        <v>3</v>
      </c>
      <c r="E12" s="171" t="s">
        <v>2</v>
      </c>
      <c r="F12" s="119" t="s">
        <v>2</v>
      </c>
      <c r="G12" s="119" t="s">
        <v>3</v>
      </c>
      <c r="H12" s="119"/>
      <c r="I12" s="119"/>
      <c r="J12" s="119"/>
      <c r="K12" s="119"/>
      <c r="L12" s="119"/>
      <c r="M12" s="119"/>
      <c r="N12" s="120"/>
      <c r="O12" s="53">
        <f t="shared" si="0"/>
        <v>2</v>
      </c>
      <c r="P12" s="54">
        <f t="shared" si="1"/>
        <v>1</v>
      </c>
      <c r="Q12" s="55">
        <f t="shared" si="2"/>
        <v>0</v>
      </c>
      <c r="R12" s="5">
        <f t="shared" si="3"/>
        <v>1</v>
      </c>
    </row>
    <row r="13" spans="1:19" s="3" customFormat="1" ht="16.5" customHeight="1">
      <c r="A13" s="207">
        <v>6</v>
      </c>
      <c r="B13" s="118" t="s">
        <v>100</v>
      </c>
      <c r="C13" s="119" t="s">
        <v>94</v>
      </c>
      <c r="D13" s="120">
        <v>2</v>
      </c>
      <c r="E13" s="171" t="s">
        <v>2</v>
      </c>
      <c r="F13" s="119" t="s">
        <v>3</v>
      </c>
      <c r="G13" s="119" t="s">
        <v>114</v>
      </c>
      <c r="H13" s="119"/>
      <c r="I13" s="119"/>
      <c r="J13" s="119"/>
      <c r="K13" s="119"/>
      <c r="L13" s="119"/>
      <c r="M13" s="119"/>
      <c r="N13" s="120"/>
      <c r="O13" s="53">
        <f t="shared" si="0"/>
        <v>1</v>
      </c>
      <c r="P13" s="54">
        <f t="shared" si="1"/>
        <v>1</v>
      </c>
      <c r="Q13" s="55">
        <f t="shared" si="2"/>
        <v>0</v>
      </c>
      <c r="R13" s="5">
        <f t="shared" si="3"/>
        <v>1</v>
      </c>
    </row>
    <row r="14" spans="1:19" s="3" customFormat="1" ht="16.5" customHeight="1">
      <c r="A14" s="207">
        <v>7</v>
      </c>
      <c r="B14" s="118" t="s">
        <v>101</v>
      </c>
      <c r="C14" s="119" t="s">
        <v>94</v>
      </c>
      <c r="D14" s="120">
        <v>2</v>
      </c>
      <c r="E14" s="171" t="s">
        <v>2</v>
      </c>
      <c r="F14" s="119" t="s">
        <v>3</v>
      </c>
      <c r="G14" s="119" t="s">
        <v>114</v>
      </c>
      <c r="H14" s="119"/>
      <c r="I14" s="119"/>
      <c r="J14" s="119"/>
      <c r="K14" s="119"/>
      <c r="L14" s="119"/>
      <c r="M14" s="119"/>
      <c r="N14" s="120"/>
      <c r="O14" s="53">
        <f t="shared" si="0"/>
        <v>1</v>
      </c>
      <c r="P14" s="54">
        <f t="shared" si="1"/>
        <v>1</v>
      </c>
      <c r="Q14" s="55">
        <f t="shared" si="2"/>
        <v>0</v>
      </c>
      <c r="R14" s="5">
        <f t="shared" si="3"/>
        <v>1</v>
      </c>
    </row>
    <row r="15" spans="1:19" s="3" customFormat="1" ht="16.5" customHeight="1">
      <c r="A15" s="207">
        <v>8</v>
      </c>
      <c r="B15" s="118" t="s">
        <v>102</v>
      </c>
      <c r="C15" s="119" t="s">
        <v>94</v>
      </c>
      <c r="D15" s="120">
        <v>1</v>
      </c>
      <c r="E15" s="171" t="s">
        <v>2</v>
      </c>
      <c r="F15" s="119" t="s">
        <v>2</v>
      </c>
      <c r="G15" s="119" t="s">
        <v>114</v>
      </c>
      <c r="H15" s="260" t="s">
        <v>176</v>
      </c>
      <c r="I15" s="119"/>
      <c r="J15" s="119"/>
      <c r="K15" s="119"/>
      <c r="L15" s="119"/>
      <c r="M15" s="119"/>
      <c r="N15" s="120"/>
      <c r="O15" s="53">
        <f t="shared" si="0"/>
        <v>2</v>
      </c>
      <c r="P15" s="54">
        <f t="shared" si="1"/>
        <v>0</v>
      </c>
      <c r="Q15" s="55">
        <f t="shared" si="2"/>
        <v>0</v>
      </c>
      <c r="R15" s="5">
        <f t="shared" si="3"/>
        <v>1</v>
      </c>
      <c r="S15" s="3" t="s">
        <v>115</v>
      </c>
    </row>
    <row r="16" spans="1:19" s="3" customFormat="1" ht="16.5" customHeight="1">
      <c r="A16" s="207">
        <v>9</v>
      </c>
      <c r="B16" s="118" t="s">
        <v>103</v>
      </c>
      <c r="C16" s="119" t="s">
        <v>94</v>
      </c>
      <c r="D16" s="120">
        <v>1</v>
      </c>
      <c r="E16" s="171" t="s">
        <v>84</v>
      </c>
      <c r="F16" s="119" t="s">
        <v>2</v>
      </c>
      <c r="G16" s="211" t="s">
        <v>113</v>
      </c>
      <c r="H16" s="260" t="s">
        <v>171</v>
      </c>
      <c r="I16" s="119"/>
      <c r="J16" s="119"/>
      <c r="K16" s="119"/>
      <c r="L16" s="119"/>
      <c r="M16" s="119"/>
      <c r="N16" s="120"/>
      <c r="O16" s="53">
        <f t="shared" si="0"/>
        <v>1</v>
      </c>
      <c r="P16" s="54">
        <f t="shared" si="1"/>
        <v>1</v>
      </c>
      <c r="Q16" s="55">
        <f t="shared" si="2"/>
        <v>1</v>
      </c>
      <c r="R16" s="5">
        <f t="shared" si="3"/>
        <v>1</v>
      </c>
    </row>
    <row r="17" spans="1:18" s="3" customFormat="1" ht="16.5" customHeight="1">
      <c r="A17" s="207">
        <v>10</v>
      </c>
      <c r="B17" s="118" t="s">
        <v>104</v>
      </c>
      <c r="C17" s="119" t="s">
        <v>172</v>
      </c>
      <c r="D17" s="120">
        <v>3</v>
      </c>
      <c r="E17" s="171" t="s">
        <v>2</v>
      </c>
      <c r="F17" s="119" t="s">
        <v>2</v>
      </c>
      <c r="G17" s="211" t="s">
        <v>113</v>
      </c>
      <c r="H17" s="119"/>
      <c r="I17" s="119"/>
      <c r="J17" s="119"/>
      <c r="K17" s="119"/>
      <c r="L17" s="119"/>
      <c r="M17" s="119"/>
      <c r="N17" s="120"/>
      <c r="O17" s="53">
        <f t="shared" si="0"/>
        <v>2</v>
      </c>
      <c r="P17" s="54">
        <f t="shared" si="1"/>
        <v>1</v>
      </c>
      <c r="Q17" s="55">
        <f t="shared" si="2"/>
        <v>0</v>
      </c>
      <c r="R17" s="5">
        <f t="shared" si="3"/>
        <v>1</v>
      </c>
    </row>
    <row r="18" spans="1:18" s="3" customFormat="1" ht="16.5" customHeight="1">
      <c r="A18" s="207">
        <v>11</v>
      </c>
      <c r="B18" s="118" t="s">
        <v>105</v>
      </c>
      <c r="C18" s="119" t="s">
        <v>172</v>
      </c>
      <c r="D18" s="120">
        <v>2</v>
      </c>
      <c r="E18" s="171" t="s">
        <v>2</v>
      </c>
      <c r="F18" s="119" t="s">
        <v>2</v>
      </c>
      <c r="G18" s="119" t="s">
        <v>113</v>
      </c>
      <c r="H18" s="260" t="s">
        <v>173</v>
      </c>
      <c r="I18" s="119"/>
      <c r="J18" s="119"/>
      <c r="K18" s="119"/>
      <c r="L18" s="211"/>
      <c r="M18" s="119"/>
      <c r="N18" s="120"/>
      <c r="O18" s="53">
        <f t="shared" si="0"/>
        <v>2</v>
      </c>
      <c r="P18" s="54">
        <f t="shared" si="1"/>
        <v>1</v>
      </c>
      <c r="Q18" s="55">
        <f t="shared" si="2"/>
        <v>0</v>
      </c>
      <c r="R18" s="5">
        <f t="shared" si="3"/>
        <v>1</v>
      </c>
    </row>
    <row r="19" spans="1:18" s="3" customFormat="1" ht="16.5" customHeight="1">
      <c r="A19" s="207">
        <v>12</v>
      </c>
      <c r="B19" s="118" t="s">
        <v>106</v>
      </c>
      <c r="C19" s="119" t="s">
        <v>172</v>
      </c>
      <c r="D19" s="120">
        <v>1</v>
      </c>
      <c r="E19" s="171" t="s">
        <v>114</v>
      </c>
      <c r="F19" s="119" t="s">
        <v>2</v>
      </c>
      <c r="G19" s="119" t="s">
        <v>113</v>
      </c>
      <c r="H19" s="119"/>
      <c r="I19" s="119"/>
      <c r="J19" s="119"/>
      <c r="K19" s="119"/>
      <c r="L19" s="119"/>
      <c r="M19" s="119"/>
      <c r="N19" s="120"/>
      <c r="O19" s="53">
        <f t="shared" si="0"/>
        <v>1</v>
      </c>
      <c r="P19" s="54">
        <f t="shared" si="1"/>
        <v>1</v>
      </c>
      <c r="Q19" s="55">
        <f t="shared" si="2"/>
        <v>0</v>
      </c>
      <c r="R19" s="5">
        <f t="shared" si="3"/>
        <v>1</v>
      </c>
    </row>
    <row r="20" spans="1:18" s="3" customFormat="1" ht="16.5" customHeight="1">
      <c r="A20" s="207">
        <v>13</v>
      </c>
      <c r="B20" s="118" t="s">
        <v>109</v>
      </c>
      <c r="C20" s="119" t="s">
        <v>94</v>
      </c>
      <c r="D20" s="120" t="s">
        <v>174</v>
      </c>
      <c r="E20" s="171" t="s">
        <v>84</v>
      </c>
      <c r="F20" s="119" t="s">
        <v>114</v>
      </c>
      <c r="G20" s="119" t="s">
        <v>84</v>
      </c>
      <c r="H20" s="119"/>
      <c r="I20" s="119"/>
      <c r="J20" s="119"/>
      <c r="K20" s="119"/>
      <c r="L20" s="119"/>
      <c r="M20" s="119"/>
      <c r="N20" s="120"/>
      <c r="O20" s="53">
        <f t="shared" si="0"/>
        <v>0</v>
      </c>
      <c r="P20" s="54">
        <f t="shared" si="1"/>
        <v>0</v>
      </c>
      <c r="Q20" s="55">
        <f t="shared" si="2"/>
        <v>2</v>
      </c>
      <c r="R20" s="5">
        <f t="shared" si="3"/>
        <v>1</v>
      </c>
    </row>
    <row r="21" spans="1:18" s="3" customFormat="1" ht="16.5" customHeight="1">
      <c r="A21" s="207">
        <v>14</v>
      </c>
      <c r="B21" s="118" t="s">
        <v>107</v>
      </c>
      <c r="C21" s="119" t="s">
        <v>94</v>
      </c>
      <c r="D21" s="120" t="s">
        <v>174</v>
      </c>
      <c r="E21" s="212" t="s">
        <v>2</v>
      </c>
      <c r="F21" s="211" t="s">
        <v>113</v>
      </c>
      <c r="G21" s="211" t="s">
        <v>114</v>
      </c>
      <c r="H21" s="211"/>
      <c r="I21" s="211"/>
      <c r="J21" s="211"/>
      <c r="K21" s="211"/>
      <c r="L21" s="211"/>
      <c r="M21" s="119"/>
      <c r="N21" s="120"/>
      <c r="O21" s="53">
        <f t="shared" si="0"/>
        <v>1</v>
      </c>
      <c r="P21" s="54">
        <f t="shared" si="1"/>
        <v>1</v>
      </c>
      <c r="Q21" s="55">
        <f t="shared" si="2"/>
        <v>0</v>
      </c>
      <c r="R21" s="5">
        <f t="shared" si="3"/>
        <v>1</v>
      </c>
    </row>
    <row r="22" spans="1:18" s="3" customFormat="1" ht="16.5" customHeight="1">
      <c r="A22" s="207">
        <v>15</v>
      </c>
      <c r="B22" s="118" t="s">
        <v>108</v>
      </c>
      <c r="C22" s="119" t="s">
        <v>172</v>
      </c>
      <c r="D22" s="120" t="s">
        <v>174</v>
      </c>
      <c r="E22" s="171" t="s">
        <v>114</v>
      </c>
      <c r="F22" s="119" t="s">
        <v>84</v>
      </c>
      <c r="G22" s="119" t="s">
        <v>84</v>
      </c>
      <c r="H22" s="260" t="s">
        <v>175</v>
      </c>
      <c r="I22" s="119"/>
      <c r="J22" s="119"/>
      <c r="K22" s="119"/>
      <c r="L22" s="119"/>
      <c r="M22" s="119"/>
      <c r="N22" s="120"/>
      <c r="O22" s="53">
        <f t="shared" si="0"/>
        <v>0</v>
      </c>
      <c r="P22" s="54">
        <f t="shared" si="1"/>
        <v>0</v>
      </c>
      <c r="Q22" s="55">
        <f t="shared" si="2"/>
        <v>2</v>
      </c>
      <c r="R22" s="5">
        <f t="shared" si="3"/>
        <v>1</v>
      </c>
    </row>
    <row r="23" spans="1:18" s="3" customFormat="1" ht="16.5" customHeight="1">
      <c r="A23" s="207">
        <v>16</v>
      </c>
      <c r="B23" s="118"/>
      <c r="C23" s="121"/>
      <c r="D23" s="120"/>
      <c r="E23" s="171"/>
      <c r="F23" s="119"/>
      <c r="G23" s="119"/>
      <c r="H23" s="119"/>
      <c r="I23" s="119"/>
      <c r="J23" s="119"/>
      <c r="K23" s="119"/>
      <c r="L23" s="119"/>
      <c r="M23" s="119"/>
      <c r="N23" s="120"/>
      <c r="O23" s="53">
        <f t="shared" si="0"/>
        <v>0</v>
      </c>
      <c r="P23" s="54">
        <f t="shared" si="1"/>
        <v>0</v>
      </c>
      <c r="Q23" s="55">
        <f t="shared" si="2"/>
        <v>0</v>
      </c>
      <c r="R23" s="5">
        <f t="shared" si="3"/>
        <v>0</v>
      </c>
    </row>
    <row r="24" spans="1:18" s="3" customFormat="1" ht="16.5" customHeight="1">
      <c r="A24" s="207">
        <v>17</v>
      </c>
      <c r="B24" s="328"/>
      <c r="C24" s="331"/>
      <c r="D24" s="330"/>
      <c r="E24" s="171"/>
      <c r="F24" s="119"/>
      <c r="G24" s="119"/>
      <c r="H24" s="119"/>
      <c r="I24" s="119"/>
      <c r="J24" s="119"/>
      <c r="K24" s="119"/>
      <c r="L24" s="119"/>
      <c r="M24" s="119"/>
      <c r="N24" s="120"/>
      <c r="O24" s="53">
        <f t="shared" si="0"/>
        <v>0</v>
      </c>
      <c r="P24" s="54">
        <f t="shared" si="1"/>
        <v>0</v>
      </c>
      <c r="Q24" s="55">
        <f t="shared" si="2"/>
        <v>0</v>
      </c>
      <c r="R24" s="5">
        <f t="shared" si="3"/>
        <v>0</v>
      </c>
    </row>
    <row r="25" spans="1:18" s="3" customFormat="1" ht="16.5" customHeight="1">
      <c r="A25" s="207">
        <v>18</v>
      </c>
      <c r="B25" s="328"/>
      <c r="C25" s="331"/>
      <c r="D25" s="330"/>
      <c r="E25" s="171"/>
      <c r="F25" s="119"/>
      <c r="G25" s="119"/>
      <c r="H25" s="119"/>
      <c r="I25" s="119"/>
      <c r="J25" s="119"/>
      <c r="K25" s="119"/>
      <c r="L25" s="119"/>
      <c r="M25" s="119"/>
      <c r="N25" s="120"/>
      <c r="O25" s="53">
        <f t="shared" si="0"/>
        <v>0</v>
      </c>
      <c r="P25" s="54">
        <f t="shared" si="1"/>
        <v>0</v>
      </c>
      <c r="Q25" s="55">
        <f t="shared" si="2"/>
        <v>0</v>
      </c>
      <c r="R25" s="5">
        <f t="shared" si="3"/>
        <v>0</v>
      </c>
    </row>
    <row r="26" spans="1:18" s="3" customFormat="1" ht="16.5" customHeight="1">
      <c r="A26" s="207">
        <v>19</v>
      </c>
      <c r="B26" s="328"/>
      <c r="C26" s="331"/>
      <c r="D26" s="330"/>
      <c r="E26" s="212"/>
      <c r="F26" s="119"/>
      <c r="G26" s="119"/>
      <c r="H26" s="211"/>
      <c r="I26" s="211"/>
      <c r="J26" s="211"/>
      <c r="K26" s="211"/>
      <c r="L26" s="211"/>
      <c r="M26" s="119"/>
      <c r="N26" s="120"/>
      <c r="O26" s="53">
        <f t="shared" si="0"/>
        <v>0</v>
      </c>
      <c r="P26" s="54">
        <f t="shared" si="1"/>
        <v>0</v>
      </c>
      <c r="Q26" s="55">
        <f t="shared" si="2"/>
        <v>0</v>
      </c>
      <c r="R26" s="5">
        <f t="shared" si="3"/>
        <v>0</v>
      </c>
    </row>
    <row r="27" spans="1:18" s="3" customFormat="1" ht="16.5" customHeight="1">
      <c r="A27" s="207">
        <v>20</v>
      </c>
      <c r="B27" s="328"/>
      <c r="C27" s="331"/>
      <c r="D27" s="330"/>
      <c r="E27" s="212"/>
      <c r="F27" s="211"/>
      <c r="G27" s="211"/>
      <c r="H27" s="211"/>
      <c r="I27" s="211"/>
      <c r="J27" s="211"/>
      <c r="K27" s="211"/>
      <c r="L27" s="211"/>
      <c r="M27" s="119"/>
      <c r="N27" s="120"/>
      <c r="O27" s="53">
        <f t="shared" si="0"/>
        <v>0</v>
      </c>
      <c r="P27" s="54">
        <f t="shared" si="1"/>
        <v>0</v>
      </c>
      <c r="Q27" s="55">
        <f t="shared" si="2"/>
        <v>0</v>
      </c>
      <c r="R27" s="5">
        <f t="shared" si="3"/>
        <v>0</v>
      </c>
    </row>
    <row r="28" spans="1:18" s="3" customFormat="1" ht="16.5" customHeight="1">
      <c r="A28" s="207">
        <v>21</v>
      </c>
      <c r="B28" s="328"/>
      <c r="C28" s="331"/>
      <c r="D28" s="330"/>
      <c r="E28" s="212"/>
      <c r="F28" s="211"/>
      <c r="G28" s="211"/>
      <c r="H28" s="211"/>
      <c r="I28" s="211"/>
      <c r="J28" s="211"/>
      <c r="K28" s="211"/>
      <c r="L28" s="211"/>
      <c r="M28" s="119"/>
      <c r="N28" s="120"/>
      <c r="O28" s="53">
        <f t="shared" si="0"/>
        <v>0</v>
      </c>
      <c r="P28" s="54">
        <f t="shared" si="1"/>
        <v>0</v>
      </c>
      <c r="Q28" s="55">
        <f t="shared" si="2"/>
        <v>0</v>
      </c>
      <c r="R28" s="5">
        <f t="shared" si="3"/>
        <v>0</v>
      </c>
    </row>
    <row r="29" spans="1:18" s="3" customFormat="1" ht="16.5" customHeight="1">
      <c r="A29" s="207">
        <v>22</v>
      </c>
      <c r="B29" s="328"/>
      <c r="C29" s="331"/>
      <c r="D29" s="330"/>
      <c r="E29" s="212"/>
      <c r="F29" s="211"/>
      <c r="G29" s="211"/>
      <c r="H29" s="211"/>
      <c r="I29" s="211"/>
      <c r="J29" s="211"/>
      <c r="K29" s="211"/>
      <c r="L29" s="211"/>
      <c r="M29" s="119"/>
      <c r="N29" s="120"/>
      <c r="O29" s="53">
        <f t="shared" si="0"/>
        <v>0</v>
      </c>
      <c r="P29" s="54">
        <f t="shared" si="1"/>
        <v>0</v>
      </c>
      <c r="Q29" s="55">
        <f t="shared" si="2"/>
        <v>0</v>
      </c>
      <c r="R29" s="5">
        <f t="shared" si="3"/>
        <v>0</v>
      </c>
    </row>
    <row r="30" spans="1:18" s="3" customFormat="1" ht="16.5" customHeight="1">
      <c r="A30" s="207">
        <v>23</v>
      </c>
      <c r="B30" s="328"/>
      <c r="C30" s="331"/>
      <c r="D30" s="330"/>
      <c r="E30" s="212"/>
      <c r="F30" s="211"/>
      <c r="G30" s="211"/>
      <c r="H30" s="211"/>
      <c r="I30" s="211"/>
      <c r="J30" s="211"/>
      <c r="K30" s="211"/>
      <c r="L30" s="211"/>
      <c r="M30" s="119"/>
      <c r="N30" s="120"/>
      <c r="O30" s="53">
        <f t="shared" si="0"/>
        <v>0</v>
      </c>
      <c r="P30" s="54">
        <f t="shared" si="1"/>
        <v>0</v>
      </c>
      <c r="Q30" s="55">
        <f t="shared" si="2"/>
        <v>0</v>
      </c>
      <c r="R30" s="5">
        <f t="shared" si="3"/>
        <v>0</v>
      </c>
    </row>
    <row r="31" spans="1:18" s="3" customFormat="1" ht="16.5" customHeight="1">
      <c r="A31" s="207">
        <v>24</v>
      </c>
      <c r="B31" s="328"/>
      <c r="C31" s="331"/>
      <c r="D31" s="330"/>
      <c r="E31" s="212"/>
      <c r="F31" s="211"/>
      <c r="G31" s="119"/>
      <c r="H31" s="119"/>
      <c r="I31" s="119"/>
      <c r="J31" s="119"/>
      <c r="K31" s="119"/>
      <c r="L31" s="211"/>
      <c r="M31" s="119"/>
      <c r="N31" s="120"/>
      <c r="O31" s="53">
        <f t="shared" si="0"/>
        <v>0</v>
      </c>
      <c r="P31" s="54">
        <f t="shared" si="1"/>
        <v>0</v>
      </c>
      <c r="Q31" s="55">
        <f t="shared" si="2"/>
        <v>0</v>
      </c>
      <c r="R31" s="5">
        <f t="shared" si="3"/>
        <v>0</v>
      </c>
    </row>
    <row r="32" spans="1:18" s="3" customFormat="1" ht="16.5" customHeight="1">
      <c r="A32" s="207">
        <v>25</v>
      </c>
      <c r="B32" s="328"/>
      <c r="C32" s="331"/>
      <c r="D32" s="330"/>
      <c r="E32" s="212"/>
      <c r="F32" s="211"/>
      <c r="G32" s="119"/>
      <c r="H32" s="119"/>
      <c r="I32" s="119"/>
      <c r="J32" s="119"/>
      <c r="K32" s="119"/>
      <c r="L32" s="211"/>
      <c r="M32" s="119"/>
      <c r="N32" s="120"/>
      <c r="O32" s="53">
        <f t="shared" si="0"/>
        <v>0</v>
      </c>
      <c r="P32" s="54">
        <f t="shared" si="1"/>
        <v>0</v>
      </c>
      <c r="Q32" s="55">
        <f t="shared" si="2"/>
        <v>0</v>
      </c>
      <c r="R32" s="5">
        <f t="shared" si="3"/>
        <v>0</v>
      </c>
    </row>
    <row r="33" spans="1:18" s="3" customFormat="1" ht="16.5" customHeight="1">
      <c r="A33" s="207">
        <v>26</v>
      </c>
      <c r="B33" s="328"/>
      <c r="C33" s="331"/>
      <c r="D33" s="330"/>
      <c r="E33" s="212"/>
      <c r="F33" s="211"/>
      <c r="G33" s="119"/>
      <c r="H33" s="119"/>
      <c r="I33" s="119"/>
      <c r="J33" s="119"/>
      <c r="K33" s="119"/>
      <c r="L33" s="211"/>
      <c r="M33" s="119"/>
      <c r="N33" s="120"/>
      <c r="O33" s="53">
        <f t="shared" si="0"/>
        <v>0</v>
      </c>
      <c r="P33" s="54">
        <f t="shared" si="1"/>
        <v>0</v>
      </c>
      <c r="Q33" s="55">
        <f t="shared" si="2"/>
        <v>0</v>
      </c>
      <c r="R33" s="5">
        <f t="shared" si="3"/>
        <v>0</v>
      </c>
    </row>
    <row r="34" spans="1:18" s="3" customFormat="1" ht="16.5" customHeight="1">
      <c r="A34" s="207">
        <v>27</v>
      </c>
      <c r="B34" s="328"/>
      <c r="C34" s="331"/>
      <c r="D34" s="330"/>
      <c r="E34" s="212"/>
      <c r="F34" s="211"/>
      <c r="G34" s="119"/>
      <c r="H34" s="119"/>
      <c r="I34" s="119"/>
      <c r="J34" s="119"/>
      <c r="K34" s="119"/>
      <c r="L34" s="211"/>
      <c r="M34" s="119"/>
      <c r="N34" s="120"/>
      <c r="O34" s="53">
        <f t="shared" si="0"/>
        <v>0</v>
      </c>
      <c r="P34" s="54">
        <f t="shared" si="1"/>
        <v>0</v>
      </c>
      <c r="Q34" s="55">
        <f t="shared" si="2"/>
        <v>0</v>
      </c>
      <c r="R34" s="5">
        <f t="shared" si="3"/>
        <v>0</v>
      </c>
    </row>
    <row r="35" spans="1:18" s="3" customFormat="1" ht="16.5" customHeight="1">
      <c r="A35" s="207">
        <v>28</v>
      </c>
      <c r="B35" s="328"/>
      <c r="C35" s="331"/>
      <c r="D35" s="330"/>
      <c r="E35" s="212"/>
      <c r="F35" s="211"/>
      <c r="G35" s="119"/>
      <c r="H35" s="119"/>
      <c r="I35" s="119"/>
      <c r="J35" s="119"/>
      <c r="K35" s="119"/>
      <c r="L35" s="211"/>
      <c r="M35" s="119"/>
      <c r="N35" s="120"/>
      <c r="O35" s="53">
        <f t="shared" si="0"/>
        <v>0</v>
      </c>
      <c r="P35" s="54">
        <f t="shared" si="1"/>
        <v>0</v>
      </c>
      <c r="Q35" s="55">
        <f t="shared" si="2"/>
        <v>0</v>
      </c>
      <c r="R35" s="5">
        <f t="shared" si="3"/>
        <v>0</v>
      </c>
    </row>
    <row r="36" spans="1:18" s="3" customFormat="1" ht="16.5" customHeight="1">
      <c r="A36" s="207">
        <v>29</v>
      </c>
      <c r="B36" s="328"/>
      <c r="C36" s="331"/>
      <c r="D36" s="330"/>
      <c r="E36" s="212"/>
      <c r="F36" s="211"/>
      <c r="G36" s="119"/>
      <c r="H36" s="119"/>
      <c r="I36" s="119"/>
      <c r="J36" s="119"/>
      <c r="K36" s="119"/>
      <c r="L36" s="211"/>
      <c r="M36" s="119"/>
      <c r="N36" s="120"/>
      <c r="O36" s="53">
        <f t="shared" si="0"/>
        <v>0</v>
      </c>
      <c r="P36" s="54">
        <f t="shared" si="1"/>
        <v>0</v>
      </c>
      <c r="Q36" s="55">
        <f t="shared" si="2"/>
        <v>0</v>
      </c>
      <c r="R36" s="5">
        <f t="shared" si="3"/>
        <v>0</v>
      </c>
    </row>
    <row r="37" spans="1:18" s="3" customFormat="1" ht="16.5" customHeight="1">
      <c r="A37" s="207">
        <v>30</v>
      </c>
      <c r="B37" s="328"/>
      <c r="C37" s="331"/>
      <c r="D37" s="330"/>
      <c r="E37" s="212"/>
      <c r="F37" s="211"/>
      <c r="G37" s="119"/>
      <c r="H37" s="119"/>
      <c r="I37" s="119"/>
      <c r="J37" s="119"/>
      <c r="K37" s="119"/>
      <c r="L37" s="211"/>
      <c r="M37" s="119"/>
      <c r="N37" s="120"/>
      <c r="O37" s="53">
        <f t="shared" si="0"/>
        <v>0</v>
      </c>
      <c r="P37" s="54">
        <f t="shared" si="1"/>
        <v>0</v>
      </c>
      <c r="Q37" s="55">
        <f t="shared" si="2"/>
        <v>0</v>
      </c>
      <c r="R37" s="5">
        <f t="shared" si="3"/>
        <v>0</v>
      </c>
    </row>
    <row r="38" spans="1:18" s="3" customFormat="1" ht="16.5" customHeight="1">
      <c r="A38" s="207">
        <v>31</v>
      </c>
      <c r="B38" s="328"/>
      <c r="C38" s="331"/>
      <c r="D38" s="330"/>
      <c r="E38" s="212"/>
      <c r="F38" s="211"/>
      <c r="G38" s="119"/>
      <c r="H38" s="119"/>
      <c r="I38" s="119"/>
      <c r="J38" s="119"/>
      <c r="K38" s="119"/>
      <c r="L38" s="211"/>
      <c r="M38" s="119"/>
      <c r="N38" s="120"/>
      <c r="O38" s="53">
        <f t="shared" si="0"/>
        <v>0</v>
      </c>
      <c r="P38" s="54">
        <f t="shared" si="1"/>
        <v>0</v>
      </c>
      <c r="Q38" s="55">
        <f t="shared" si="2"/>
        <v>0</v>
      </c>
      <c r="R38" s="5">
        <f t="shared" si="3"/>
        <v>0</v>
      </c>
    </row>
    <row r="39" spans="1:18" s="3" customFormat="1" ht="16.5" customHeight="1">
      <c r="A39" s="207">
        <v>32</v>
      </c>
      <c r="B39" s="328"/>
      <c r="C39" s="331"/>
      <c r="D39" s="330"/>
      <c r="E39" s="212"/>
      <c r="F39" s="211"/>
      <c r="G39" s="119"/>
      <c r="H39" s="119"/>
      <c r="I39" s="119"/>
      <c r="J39" s="119"/>
      <c r="K39" s="119"/>
      <c r="L39" s="211"/>
      <c r="M39" s="119"/>
      <c r="N39" s="120"/>
      <c r="O39" s="53">
        <f t="shared" si="0"/>
        <v>0</v>
      </c>
      <c r="P39" s="54">
        <f t="shared" si="1"/>
        <v>0</v>
      </c>
      <c r="Q39" s="55">
        <f t="shared" si="2"/>
        <v>0</v>
      </c>
      <c r="R39" s="5">
        <f t="shared" si="3"/>
        <v>0</v>
      </c>
    </row>
    <row r="40" spans="1:18" s="3" customFormat="1" ht="16.5" customHeight="1">
      <c r="A40" s="207">
        <v>33</v>
      </c>
      <c r="B40" s="328"/>
      <c r="C40" s="331"/>
      <c r="D40" s="330"/>
      <c r="E40" s="212"/>
      <c r="F40" s="211"/>
      <c r="G40" s="119"/>
      <c r="H40" s="119"/>
      <c r="I40" s="119"/>
      <c r="J40" s="119"/>
      <c r="K40" s="119"/>
      <c r="L40" s="211"/>
      <c r="M40" s="119"/>
      <c r="N40" s="120"/>
      <c r="O40" s="53">
        <f t="shared" si="0"/>
        <v>0</v>
      </c>
      <c r="P40" s="54">
        <f t="shared" si="1"/>
        <v>0</v>
      </c>
      <c r="Q40" s="55">
        <f t="shared" si="2"/>
        <v>0</v>
      </c>
      <c r="R40" s="5">
        <f t="shared" si="3"/>
        <v>0</v>
      </c>
    </row>
    <row r="41" spans="1:18" s="3" customFormat="1" ht="16.5" customHeight="1">
      <c r="A41" s="207">
        <v>34</v>
      </c>
      <c r="B41" s="328"/>
      <c r="C41" s="331"/>
      <c r="D41" s="330"/>
      <c r="E41" s="212"/>
      <c r="F41" s="211"/>
      <c r="G41" s="119"/>
      <c r="H41" s="119"/>
      <c r="I41" s="119"/>
      <c r="J41" s="119"/>
      <c r="K41" s="119"/>
      <c r="L41" s="211"/>
      <c r="M41" s="119"/>
      <c r="N41" s="120"/>
      <c r="O41" s="53">
        <f t="shared" si="0"/>
        <v>0</v>
      </c>
      <c r="P41" s="54">
        <f t="shared" si="1"/>
        <v>0</v>
      </c>
      <c r="Q41" s="55">
        <f t="shared" si="2"/>
        <v>0</v>
      </c>
      <c r="R41" s="5">
        <f t="shared" si="3"/>
        <v>0</v>
      </c>
    </row>
    <row r="42" spans="1:18" s="3" customFormat="1" ht="16.5" customHeight="1">
      <c r="A42" s="207">
        <v>35</v>
      </c>
      <c r="B42" s="328"/>
      <c r="C42" s="331"/>
      <c r="D42" s="330"/>
      <c r="E42" s="212"/>
      <c r="F42" s="211"/>
      <c r="G42" s="119"/>
      <c r="H42" s="119"/>
      <c r="I42" s="119"/>
      <c r="J42" s="119"/>
      <c r="K42" s="119"/>
      <c r="L42" s="211"/>
      <c r="M42" s="119"/>
      <c r="N42" s="120"/>
      <c r="O42" s="53">
        <f t="shared" si="0"/>
        <v>0</v>
      </c>
      <c r="P42" s="54">
        <f t="shared" si="1"/>
        <v>0</v>
      </c>
      <c r="Q42" s="55">
        <f t="shared" si="2"/>
        <v>0</v>
      </c>
      <c r="R42" s="5">
        <f t="shared" si="3"/>
        <v>0</v>
      </c>
    </row>
    <row r="43" spans="1:18" s="3" customFormat="1" ht="16.5" customHeight="1">
      <c r="A43" s="207">
        <v>36</v>
      </c>
      <c r="B43" s="328"/>
      <c r="C43" s="331"/>
      <c r="D43" s="330"/>
      <c r="E43" s="212"/>
      <c r="F43" s="211"/>
      <c r="G43" s="119"/>
      <c r="H43" s="119"/>
      <c r="I43" s="119"/>
      <c r="J43" s="119"/>
      <c r="K43" s="119"/>
      <c r="L43" s="211"/>
      <c r="M43" s="119"/>
      <c r="N43" s="120"/>
      <c r="O43" s="53">
        <f t="shared" si="0"/>
        <v>0</v>
      </c>
      <c r="P43" s="54">
        <f t="shared" si="1"/>
        <v>0</v>
      </c>
      <c r="Q43" s="55">
        <f t="shared" si="2"/>
        <v>0</v>
      </c>
      <c r="R43" s="5">
        <f t="shared" si="3"/>
        <v>0</v>
      </c>
    </row>
    <row r="44" spans="1:18" s="3" customFormat="1" ht="16.5" customHeight="1">
      <c r="A44" s="207">
        <v>37</v>
      </c>
      <c r="B44" s="328"/>
      <c r="C44" s="331"/>
      <c r="D44" s="330"/>
      <c r="E44" s="212"/>
      <c r="F44" s="211"/>
      <c r="G44" s="119"/>
      <c r="H44" s="119"/>
      <c r="I44" s="119"/>
      <c r="J44" s="119"/>
      <c r="K44" s="119"/>
      <c r="L44" s="211"/>
      <c r="M44" s="119"/>
      <c r="N44" s="120"/>
      <c r="O44" s="53">
        <f t="shared" si="0"/>
        <v>0</v>
      </c>
      <c r="P44" s="54">
        <f t="shared" si="1"/>
        <v>0</v>
      </c>
      <c r="Q44" s="55">
        <f t="shared" si="2"/>
        <v>0</v>
      </c>
      <c r="R44" s="5">
        <f t="shared" si="3"/>
        <v>0</v>
      </c>
    </row>
    <row r="45" spans="1:18" s="3" customFormat="1" ht="16.5" customHeight="1">
      <c r="A45" s="207">
        <v>38</v>
      </c>
      <c r="B45" s="328"/>
      <c r="C45" s="331"/>
      <c r="D45" s="330"/>
      <c r="E45" s="212"/>
      <c r="F45" s="211"/>
      <c r="G45" s="119"/>
      <c r="H45" s="119"/>
      <c r="I45" s="119"/>
      <c r="J45" s="119"/>
      <c r="K45" s="119"/>
      <c r="L45" s="211"/>
      <c r="M45" s="119"/>
      <c r="N45" s="120"/>
      <c r="O45" s="53">
        <f t="shared" si="0"/>
        <v>0</v>
      </c>
      <c r="P45" s="54">
        <f t="shared" si="1"/>
        <v>0</v>
      </c>
      <c r="Q45" s="55">
        <f t="shared" si="2"/>
        <v>0</v>
      </c>
      <c r="R45" s="5">
        <f t="shared" si="3"/>
        <v>0</v>
      </c>
    </row>
    <row r="46" spans="1:18" s="3" customFormat="1" ht="16.5" customHeight="1">
      <c r="A46" s="207">
        <v>39</v>
      </c>
      <c r="B46" s="328"/>
      <c r="C46" s="331"/>
      <c r="D46" s="330"/>
      <c r="E46" s="212"/>
      <c r="F46" s="211"/>
      <c r="G46" s="119"/>
      <c r="H46" s="119"/>
      <c r="I46" s="119"/>
      <c r="J46" s="119"/>
      <c r="K46" s="119"/>
      <c r="L46" s="211"/>
      <c r="M46" s="119"/>
      <c r="N46" s="120"/>
      <c r="O46" s="53">
        <f t="shared" si="0"/>
        <v>0</v>
      </c>
      <c r="P46" s="54">
        <f t="shared" si="1"/>
        <v>0</v>
      </c>
      <c r="Q46" s="55">
        <f t="shared" si="2"/>
        <v>0</v>
      </c>
      <c r="R46" s="5">
        <f t="shared" si="3"/>
        <v>0</v>
      </c>
    </row>
    <row r="47" spans="1:18" s="3" customFormat="1" ht="16.5" customHeight="1">
      <c r="A47" s="207">
        <v>40</v>
      </c>
      <c r="B47" s="328"/>
      <c r="C47" s="331"/>
      <c r="D47" s="330"/>
      <c r="E47" s="212"/>
      <c r="F47" s="211"/>
      <c r="G47" s="119"/>
      <c r="H47" s="119"/>
      <c r="I47" s="119"/>
      <c r="J47" s="119"/>
      <c r="K47" s="119"/>
      <c r="L47" s="211"/>
      <c r="M47" s="119"/>
      <c r="N47" s="120"/>
      <c r="O47" s="53">
        <f t="shared" si="0"/>
        <v>0</v>
      </c>
      <c r="P47" s="54">
        <f t="shared" si="1"/>
        <v>0</v>
      </c>
      <c r="Q47" s="55">
        <f t="shared" si="2"/>
        <v>0</v>
      </c>
      <c r="R47" s="5">
        <f t="shared" si="3"/>
        <v>0</v>
      </c>
    </row>
    <row r="48" spans="1:18" s="3" customFormat="1" ht="16.5" customHeight="1">
      <c r="A48" s="207">
        <v>41</v>
      </c>
      <c r="B48" s="328"/>
      <c r="C48" s="331"/>
      <c r="D48" s="330"/>
      <c r="E48" s="212"/>
      <c r="F48" s="211"/>
      <c r="G48" s="119"/>
      <c r="H48" s="119"/>
      <c r="I48" s="119"/>
      <c r="J48" s="119"/>
      <c r="K48" s="119"/>
      <c r="L48" s="211"/>
      <c r="M48" s="119"/>
      <c r="N48" s="120"/>
      <c r="O48" s="53">
        <f t="shared" si="0"/>
        <v>0</v>
      </c>
      <c r="P48" s="54">
        <f t="shared" si="1"/>
        <v>0</v>
      </c>
      <c r="Q48" s="55">
        <f t="shared" si="2"/>
        <v>0</v>
      </c>
      <c r="R48" s="5">
        <f t="shared" si="3"/>
        <v>0</v>
      </c>
    </row>
    <row r="49" spans="1:18" s="3" customFormat="1" ht="16.5" customHeight="1">
      <c r="A49" s="207">
        <v>42</v>
      </c>
      <c r="B49" s="328"/>
      <c r="C49" s="331"/>
      <c r="D49" s="330"/>
      <c r="E49" s="212"/>
      <c r="F49" s="211"/>
      <c r="G49" s="119"/>
      <c r="H49" s="119"/>
      <c r="I49" s="119"/>
      <c r="J49" s="119"/>
      <c r="K49" s="119"/>
      <c r="L49" s="211"/>
      <c r="M49" s="119"/>
      <c r="N49" s="120"/>
      <c r="O49" s="53">
        <f t="shared" si="0"/>
        <v>0</v>
      </c>
      <c r="P49" s="54">
        <f t="shared" si="1"/>
        <v>0</v>
      </c>
      <c r="Q49" s="55">
        <f t="shared" si="2"/>
        <v>0</v>
      </c>
      <c r="R49" s="5">
        <f t="shared" si="3"/>
        <v>0</v>
      </c>
    </row>
    <row r="50" spans="1:18" s="3" customFormat="1" ht="16.5" customHeight="1">
      <c r="A50" s="207">
        <v>43</v>
      </c>
      <c r="B50" s="328"/>
      <c r="C50" s="331"/>
      <c r="D50" s="330"/>
      <c r="E50" s="212"/>
      <c r="F50" s="211"/>
      <c r="G50" s="211"/>
      <c r="H50" s="211"/>
      <c r="I50" s="211"/>
      <c r="J50" s="211"/>
      <c r="K50" s="211"/>
      <c r="L50" s="211"/>
      <c r="M50" s="119"/>
      <c r="N50" s="120"/>
      <c r="O50" s="53">
        <f t="shared" si="0"/>
        <v>0</v>
      </c>
      <c r="P50" s="54">
        <f t="shared" si="1"/>
        <v>0</v>
      </c>
      <c r="Q50" s="55">
        <f t="shared" si="2"/>
        <v>0</v>
      </c>
      <c r="R50" s="5">
        <f t="shared" si="3"/>
        <v>0</v>
      </c>
    </row>
    <row r="51" spans="1:18" s="3" customFormat="1" ht="16.5" customHeight="1">
      <c r="A51" s="207">
        <v>44</v>
      </c>
      <c r="B51" s="328"/>
      <c r="C51" s="331"/>
      <c r="D51" s="330"/>
      <c r="E51" s="212"/>
      <c r="F51" s="211"/>
      <c r="G51" s="119"/>
      <c r="H51" s="119"/>
      <c r="I51" s="119"/>
      <c r="J51" s="211"/>
      <c r="K51" s="211"/>
      <c r="L51" s="211"/>
      <c r="M51" s="119"/>
      <c r="N51" s="120"/>
      <c r="O51" s="53">
        <f t="shared" si="0"/>
        <v>0</v>
      </c>
      <c r="P51" s="54">
        <f t="shared" si="1"/>
        <v>0</v>
      </c>
      <c r="Q51" s="55">
        <f t="shared" si="2"/>
        <v>0</v>
      </c>
      <c r="R51" s="5">
        <f t="shared" si="3"/>
        <v>0</v>
      </c>
    </row>
    <row r="52" spans="1:18" s="3" customFormat="1" ht="16.5" customHeight="1">
      <c r="A52" s="207">
        <v>45</v>
      </c>
      <c r="B52" s="328"/>
      <c r="C52" s="331"/>
      <c r="D52" s="330"/>
      <c r="E52" s="212"/>
      <c r="F52" s="211"/>
      <c r="G52" s="211"/>
      <c r="H52" s="211"/>
      <c r="I52" s="211"/>
      <c r="J52" s="211"/>
      <c r="K52" s="211"/>
      <c r="L52" s="211"/>
      <c r="M52" s="119"/>
      <c r="N52" s="120"/>
      <c r="O52" s="53">
        <f t="shared" si="0"/>
        <v>0</v>
      </c>
      <c r="P52" s="54">
        <f t="shared" si="1"/>
        <v>0</v>
      </c>
      <c r="Q52" s="55">
        <f t="shared" si="2"/>
        <v>0</v>
      </c>
      <c r="R52" s="5">
        <f t="shared" si="3"/>
        <v>0</v>
      </c>
    </row>
    <row r="53" spans="1:18" s="3" customFormat="1" ht="16.5" customHeight="1">
      <c r="A53" s="207">
        <v>46</v>
      </c>
      <c r="B53" s="328"/>
      <c r="C53" s="331"/>
      <c r="D53" s="330"/>
      <c r="E53" s="212"/>
      <c r="F53" s="211"/>
      <c r="G53" s="211"/>
      <c r="H53" s="211"/>
      <c r="I53" s="211"/>
      <c r="J53" s="211"/>
      <c r="K53" s="119"/>
      <c r="L53" s="119"/>
      <c r="M53" s="119"/>
      <c r="N53" s="120"/>
      <c r="O53" s="53">
        <f t="shared" si="0"/>
        <v>0</v>
      </c>
      <c r="P53" s="54">
        <f t="shared" si="1"/>
        <v>0</v>
      </c>
      <c r="Q53" s="55">
        <f t="shared" si="2"/>
        <v>0</v>
      </c>
      <c r="R53" s="5">
        <f t="shared" si="3"/>
        <v>0</v>
      </c>
    </row>
    <row r="54" spans="1:18" s="3" customFormat="1" ht="16.5" customHeight="1">
      <c r="A54" s="208">
        <v>47</v>
      </c>
      <c r="B54" s="332"/>
      <c r="C54" s="333"/>
      <c r="D54" s="334"/>
      <c r="E54" s="213"/>
      <c r="F54" s="214"/>
      <c r="G54" s="123"/>
      <c r="H54" s="123"/>
      <c r="I54" s="123"/>
      <c r="J54" s="123"/>
      <c r="K54" s="123"/>
      <c r="L54" s="123"/>
      <c r="M54" s="123"/>
      <c r="N54" s="122"/>
      <c r="O54" s="58">
        <f t="shared" si="0"/>
        <v>0</v>
      </c>
      <c r="P54" s="56">
        <f t="shared" si="1"/>
        <v>0</v>
      </c>
      <c r="Q54" s="57">
        <f t="shared" si="2"/>
        <v>0</v>
      </c>
      <c r="R54" s="5">
        <f t="shared" si="3"/>
        <v>0</v>
      </c>
    </row>
    <row r="55" spans="1:18" s="3" customFormat="1" ht="16.5" customHeight="1">
      <c r="A55" s="600" t="s">
        <v>17</v>
      </c>
      <c r="B55" s="601"/>
      <c r="C55" s="79">
        <f>SUM(E55:N55)</f>
        <v>19</v>
      </c>
      <c r="D55" s="43" t="s">
        <v>18</v>
      </c>
      <c r="E55" s="47">
        <f t="shared" ref="E55:N55" si="4">COUNTIF(E8:E54,"○")</f>
        <v>10</v>
      </c>
      <c r="F55" s="48">
        <f t="shared" si="4"/>
        <v>9</v>
      </c>
      <c r="G55" s="48">
        <f t="shared" si="4"/>
        <v>0</v>
      </c>
      <c r="H55" s="48">
        <f t="shared" si="4"/>
        <v>0</v>
      </c>
      <c r="I55" s="48">
        <f t="shared" si="4"/>
        <v>0</v>
      </c>
      <c r="J55" s="48">
        <f t="shared" si="4"/>
        <v>0</v>
      </c>
      <c r="K55" s="48">
        <f t="shared" si="4"/>
        <v>0</v>
      </c>
      <c r="L55" s="48">
        <f t="shared" si="4"/>
        <v>0</v>
      </c>
      <c r="M55" s="48">
        <f t="shared" si="4"/>
        <v>0</v>
      </c>
      <c r="N55" s="49">
        <f t="shared" si="4"/>
        <v>0</v>
      </c>
      <c r="O55" s="8" t="s">
        <v>19</v>
      </c>
      <c r="P55" s="107" t="s">
        <v>19</v>
      </c>
      <c r="Q55" s="43" t="s">
        <v>19</v>
      </c>
    </row>
    <row r="56" spans="1:18" s="3" customFormat="1" ht="16.5" customHeight="1" thickBot="1">
      <c r="A56" s="602" t="s">
        <v>20</v>
      </c>
      <c r="B56" s="603"/>
      <c r="C56" s="80">
        <f>SUM(E56:N56)</f>
        <v>6</v>
      </c>
      <c r="D56" s="259" t="s">
        <v>21</v>
      </c>
      <c r="E56" s="203">
        <f t="shared" ref="E56:N56" si="5">COUNTIF(E8:E54,"日")</f>
        <v>2</v>
      </c>
      <c r="F56" s="204">
        <f t="shared" si="5"/>
        <v>2</v>
      </c>
      <c r="G56" s="204">
        <f t="shared" si="5"/>
        <v>2</v>
      </c>
      <c r="H56" s="204">
        <f t="shared" si="5"/>
        <v>0</v>
      </c>
      <c r="I56" s="204">
        <f t="shared" si="5"/>
        <v>0</v>
      </c>
      <c r="J56" s="204">
        <f t="shared" si="5"/>
        <v>0</v>
      </c>
      <c r="K56" s="204">
        <f t="shared" si="5"/>
        <v>0</v>
      </c>
      <c r="L56" s="204">
        <f t="shared" si="5"/>
        <v>0</v>
      </c>
      <c r="M56" s="204">
        <f t="shared" si="5"/>
        <v>0</v>
      </c>
      <c r="N56" s="205">
        <f t="shared" si="5"/>
        <v>0</v>
      </c>
      <c r="O56" s="254">
        <f>SUM(O8:O54)</f>
        <v>19</v>
      </c>
      <c r="P56" s="255">
        <f>SUM(P8:P54)</f>
        <v>11</v>
      </c>
      <c r="Q56" s="256">
        <f>SUM(Q8:Q54)</f>
        <v>6</v>
      </c>
    </row>
    <row r="57" spans="1:18" s="3" customFormat="1" ht="16.5" customHeight="1" thickTop="1" thickBot="1">
      <c r="A57" s="542" t="s">
        <v>22</v>
      </c>
      <c r="B57" s="580" t="s">
        <v>23</v>
      </c>
      <c r="C57" s="580"/>
      <c r="D57" s="262" t="s">
        <v>24</v>
      </c>
      <c r="E57" s="62">
        <f t="shared" ref="E57:N57" si="6">SUM(E58:E65)</f>
        <v>0</v>
      </c>
      <c r="F57" s="63">
        <f t="shared" si="6"/>
        <v>23</v>
      </c>
      <c r="G57" s="63">
        <f t="shared" si="6"/>
        <v>24</v>
      </c>
      <c r="H57" s="63">
        <f t="shared" si="6"/>
        <v>0</v>
      </c>
      <c r="I57" s="63">
        <f t="shared" si="6"/>
        <v>0</v>
      </c>
      <c r="J57" s="63">
        <f t="shared" si="6"/>
        <v>0</v>
      </c>
      <c r="K57" s="63">
        <f t="shared" si="6"/>
        <v>0</v>
      </c>
      <c r="L57" s="63">
        <f t="shared" si="6"/>
        <v>0</v>
      </c>
      <c r="M57" s="63">
        <f t="shared" si="6"/>
        <v>0</v>
      </c>
      <c r="N57" s="64">
        <f t="shared" si="6"/>
        <v>0</v>
      </c>
      <c r="O57" s="581">
        <f t="shared" ref="O57:O77" si="7">SUM(E57:N57)</f>
        <v>47</v>
      </c>
      <c r="P57" s="581"/>
      <c r="Q57" s="581"/>
    </row>
    <row r="58" spans="1:18" s="3" customFormat="1" ht="16.5" customHeight="1" thickTop="1" thickBot="1">
      <c r="A58" s="543"/>
      <c r="B58" s="544" t="s">
        <v>25</v>
      </c>
      <c r="C58" s="544"/>
      <c r="D58" s="282" t="s">
        <v>26</v>
      </c>
      <c r="E58" s="124"/>
      <c r="F58" s="125">
        <v>15</v>
      </c>
      <c r="G58" s="126">
        <v>14</v>
      </c>
      <c r="H58" s="126"/>
      <c r="I58" s="127"/>
      <c r="J58" s="128"/>
      <c r="K58" s="127"/>
      <c r="L58" s="127"/>
      <c r="M58" s="127"/>
      <c r="N58" s="129"/>
      <c r="O58" s="545">
        <f t="shared" si="7"/>
        <v>29</v>
      </c>
      <c r="P58" s="545"/>
      <c r="Q58" s="565">
        <f>SUM(O58:P65)</f>
        <v>47</v>
      </c>
    </row>
    <row r="59" spans="1:18" s="3" customFormat="1" ht="16.5" customHeight="1" thickTop="1" thickBot="1">
      <c r="A59" s="543"/>
      <c r="B59" s="566" t="s">
        <v>25</v>
      </c>
      <c r="C59" s="566"/>
      <c r="D59" s="283" t="s">
        <v>27</v>
      </c>
      <c r="E59" s="130"/>
      <c r="F59" s="131"/>
      <c r="G59" s="132"/>
      <c r="H59" s="132"/>
      <c r="I59" s="133"/>
      <c r="J59" s="131"/>
      <c r="K59" s="133"/>
      <c r="L59" s="133"/>
      <c r="M59" s="133"/>
      <c r="N59" s="134"/>
      <c r="O59" s="555">
        <f t="shared" si="7"/>
        <v>0</v>
      </c>
      <c r="P59" s="555"/>
      <c r="Q59" s="565"/>
    </row>
    <row r="60" spans="1:18" s="3" customFormat="1" ht="16.5" customHeight="1" thickTop="1" thickBot="1">
      <c r="A60" s="543"/>
      <c r="B60" s="566" t="s">
        <v>25</v>
      </c>
      <c r="C60" s="566"/>
      <c r="D60" s="283" t="s">
        <v>28</v>
      </c>
      <c r="E60" s="130"/>
      <c r="F60" s="131">
        <v>5</v>
      </c>
      <c r="G60" s="132">
        <v>6</v>
      </c>
      <c r="H60" s="132"/>
      <c r="I60" s="135"/>
      <c r="J60" s="131"/>
      <c r="K60" s="133"/>
      <c r="L60" s="133"/>
      <c r="M60" s="133"/>
      <c r="N60" s="134"/>
      <c r="O60" s="555">
        <f t="shared" si="7"/>
        <v>11</v>
      </c>
      <c r="P60" s="555"/>
      <c r="Q60" s="565"/>
    </row>
    <row r="61" spans="1:18" s="3" customFormat="1" ht="16.5" customHeight="1" thickTop="1" thickBot="1">
      <c r="A61" s="543"/>
      <c r="B61" s="556" t="s">
        <v>143</v>
      </c>
      <c r="C61" s="556"/>
      <c r="D61" s="284" t="s">
        <v>156</v>
      </c>
      <c r="E61" s="130"/>
      <c r="F61" s="131"/>
      <c r="G61" s="132"/>
      <c r="H61" s="281"/>
      <c r="I61" s="137"/>
      <c r="J61" s="138"/>
      <c r="K61" s="133"/>
      <c r="L61" s="135"/>
      <c r="M61" s="135"/>
      <c r="N61" s="134"/>
      <c r="O61" s="555">
        <f t="shared" si="7"/>
        <v>0</v>
      </c>
      <c r="P61" s="555"/>
      <c r="Q61" s="565"/>
    </row>
    <row r="62" spans="1:18" s="3" customFormat="1" ht="16.5" customHeight="1" thickTop="1" thickBot="1">
      <c r="A62" s="543"/>
      <c r="B62" s="556" t="s">
        <v>116</v>
      </c>
      <c r="C62" s="556"/>
      <c r="D62" s="155" t="s">
        <v>117</v>
      </c>
      <c r="E62" s="130"/>
      <c r="F62" s="131">
        <v>3</v>
      </c>
      <c r="G62" s="132">
        <v>4</v>
      </c>
      <c r="H62" s="260" t="s">
        <v>118</v>
      </c>
      <c r="I62" s="137"/>
      <c r="J62" s="138"/>
      <c r="K62" s="133"/>
      <c r="L62" s="135"/>
      <c r="M62" s="135"/>
      <c r="N62" s="134"/>
      <c r="O62" s="555">
        <f t="shared" si="7"/>
        <v>7</v>
      </c>
      <c r="P62" s="555"/>
      <c r="Q62" s="565"/>
    </row>
    <row r="63" spans="1:18" s="3" customFormat="1" ht="16.5" customHeight="1" thickTop="1" thickBot="1">
      <c r="A63" s="543"/>
      <c r="B63" s="556"/>
      <c r="C63" s="556"/>
      <c r="D63" s="155"/>
      <c r="E63" s="130"/>
      <c r="F63" s="131"/>
      <c r="G63" s="132"/>
      <c r="H63" s="136"/>
      <c r="I63" s="133"/>
      <c r="J63" s="138"/>
      <c r="K63" s="133"/>
      <c r="L63" s="135"/>
      <c r="M63" s="135"/>
      <c r="N63" s="134"/>
      <c r="O63" s="555">
        <f t="shared" si="7"/>
        <v>0</v>
      </c>
      <c r="P63" s="555"/>
      <c r="Q63" s="565"/>
    </row>
    <row r="64" spans="1:18" s="3" customFormat="1" ht="16.5" customHeight="1" thickTop="1" thickBot="1">
      <c r="A64" s="543"/>
      <c r="B64" s="556"/>
      <c r="C64" s="556"/>
      <c r="D64" s="155"/>
      <c r="E64" s="130"/>
      <c r="F64" s="131"/>
      <c r="G64" s="132"/>
      <c r="H64" s="136"/>
      <c r="I64" s="133"/>
      <c r="J64" s="138"/>
      <c r="K64" s="133"/>
      <c r="L64" s="135"/>
      <c r="M64" s="135"/>
      <c r="N64" s="134"/>
      <c r="O64" s="555">
        <f t="shared" si="7"/>
        <v>0</v>
      </c>
      <c r="P64" s="555"/>
      <c r="Q64" s="565"/>
    </row>
    <row r="65" spans="1:17" s="3" customFormat="1" ht="16.5" customHeight="1" thickTop="1" thickBot="1">
      <c r="A65" s="543"/>
      <c r="B65" s="567"/>
      <c r="C65" s="567"/>
      <c r="D65" s="263"/>
      <c r="E65" s="264"/>
      <c r="F65" s="265"/>
      <c r="G65" s="265"/>
      <c r="H65" s="265"/>
      <c r="I65" s="266"/>
      <c r="J65" s="266"/>
      <c r="K65" s="139"/>
      <c r="L65" s="267"/>
      <c r="M65" s="267"/>
      <c r="N65" s="174"/>
      <c r="O65" s="568">
        <f t="shared" si="7"/>
        <v>0</v>
      </c>
      <c r="P65" s="568"/>
      <c r="Q65" s="565"/>
    </row>
    <row r="66" spans="1:17" s="3" customFormat="1" ht="16.5" customHeight="1" thickTop="1" thickBot="1">
      <c r="A66" s="536" t="s">
        <v>29</v>
      </c>
      <c r="B66" s="537" t="s">
        <v>30</v>
      </c>
      <c r="C66" s="538"/>
      <c r="D66" s="65" t="s">
        <v>31</v>
      </c>
      <c r="E66" s="140"/>
      <c r="F66" s="141">
        <v>23</v>
      </c>
      <c r="G66" s="141">
        <v>24</v>
      </c>
      <c r="H66" s="141"/>
      <c r="I66" s="142"/>
      <c r="J66" s="142"/>
      <c r="K66" s="142"/>
      <c r="L66" s="143"/>
      <c r="M66" s="143"/>
      <c r="N66" s="144"/>
      <c r="O66" s="541">
        <f t="shared" si="7"/>
        <v>47</v>
      </c>
      <c r="P66" s="541"/>
      <c r="Q66" s="557">
        <f>SUM(O66:P68)</f>
        <v>47</v>
      </c>
    </row>
    <row r="67" spans="1:17" s="3" customFormat="1" ht="16.5" customHeight="1" thickTop="1" thickBot="1">
      <c r="A67" s="536"/>
      <c r="B67" s="539"/>
      <c r="C67" s="540"/>
      <c r="D67" s="66" t="s">
        <v>32</v>
      </c>
      <c r="E67" s="145"/>
      <c r="F67" s="132"/>
      <c r="G67" s="132"/>
      <c r="H67" s="132"/>
      <c r="I67" s="146"/>
      <c r="J67" s="146"/>
      <c r="K67" s="146"/>
      <c r="L67" s="146"/>
      <c r="M67" s="146"/>
      <c r="N67" s="147"/>
      <c r="O67" s="555">
        <f t="shared" si="7"/>
        <v>0</v>
      </c>
      <c r="P67" s="555"/>
      <c r="Q67" s="557"/>
    </row>
    <row r="68" spans="1:17" s="3" customFormat="1" ht="16.5" customHeight="1" thickTop="1" thickBot="1">
      <c r="A68" s="536"/>
      <c r="B68" s="558" t="s">
        <v>33</v>
      </c>
      <c r="C68" s="558"/>
      <c r="D68" s="558"/>
      <c r="E68" s="148"/>
      <c r="F68" s="149"/>
      <c r="G68" s="149"/>
      <c r="H68" s="149"/>
      <c r="I68" s="150"/>
      <c r="J68" s="150"/>
      <c r="K68" s="150"/>
      <c r="L68" s="150"/>
      <c r="M68" s="150"/>
      <c r="N68" s="151"/>
      <c r="O68" s="559">
        <f t="shared" si="7"/>
        <v>0</v>
      </c>
      <c r="P68" s="559"/>
      <c r="Q68" s="557"/>
    </row>
    <row r="69" spans="1:17" s="3" customFormat="1" ht="16.5" customHeight="1" thickTop="1" thickBot="1">
      <c r="A69" s="536"/>
      <c r="B69" s="560" t="s">
        <v>34</v>
      </c>
      <c r="C69" s="560"/>
      <c r="D69" s="560"/>
      <c r="E69" s="152"/>
      <c r="F69" s="136"/>
      <c r="G69" s="136"/>
      <c r="H69" s="136"/>
      <c r="I69" s="153"/>
      <c r="J69" s="153"/>
      <c r="K69" s="153"/>
      <c r="L69" s="153"/>
      <c r="M69" s="153"/>
      <c r="N69" s="154"/>
      <c r="O69" s="561">
        <f t="shared" si="7"/>
        <v>0</v>
      </c>
      <c r="P69" s="561"/>
      <c r="Q69" s="257">
        <f>O69</f>
        <v>0</v>
      </c>
    </row>
    <row r="70" spans="1:17" s="3" customFormat="1" ht="16.5" customHeight="1" thickTop="1" thickBot="1">
      <c r="A70" s="536"/>
      <c r="B70" s="562" t="s">
        <v>35</v>
      </c>
      <c r="C70" s="562"/>
      <c r="D70" s="562"/>
      <c r="E70" s="67">
        <f t="shared" ref="E70:N70" si="8">SUM(E66:E69)</f>
        <v>0</v>
      </c>
      <c r="F70" s="68">
        <f t="shared" si="8"/>
        <v>23</v>
      </c>
      <c r="G70" s="68">
        <f t="shared" si="8"/>
        <v>24</v>
      </c>
      <c r="H70" s="68">
        <f t="shared" si="8"/>
        <v>0</v>
      </c>
      <c r="I70" s="68">
        <f t="shared" si="8"/>
        <v>0</v>
      </c>
      <c r="J70" s="68">
        <f t="shared" si="8"/>
        <v>0</v>
      </c>
      <c r="K70" s="68">
        <f t="shared" si="8"/>
        <v>0</v>
      </c>
      <c r="L70" s="68">
        <f t="shared" si="8"/>
        <v>0</v>
      </c>
      <c r="M70" s="68">
        <f t="shared" si="8"/>
        <v>0</v>
      </c>
      <c r="N70" s="69">
        <f t="shared" si="8"/>
        <v>0</v>
      </c>
      <c r="O70" s="563">
        <f t="shared" si="7"/>
        <v>47</v>
      </c>
      <c r="P70" s="563"/>
      <c r="Q70" s="564"/>
    </row>
    <row r="71" spans="1:17" s="3" customFormat="1" ht="16.5" customHeight="1" thickTop="1">
      <c r="A71" s="546" t="s">
        <v>36</v>
      </c>
      <c r="B71" s="553" t="s">
        <v>93</v>
      </c>
      <c r="C71" s="553"/>
      <c r="D71" s="553"/>
      <c r="E71" s="156"/>
      <c r="F71" s="157">
        <v>1</v>
      </c>
      <c r="G71" s="157"/>
      <c r="H71" s="157"/>
      <c r="I71" s="157"/>
      <c r="J71" s="157"/>
      <c r="K71" s="157"/>
      <c r="L71" s="157"/>
      <c r="M71" s="157"/>
      <c r="N71" s="158"/>
      <c r="O71" s="554">
        <f t="shared" si="7"/>
        <v>1</v>
      </c>
      <c r="P71" s="554"/>
      <c r="Q71" s="511">
        <f>SUM(O71:P72)</f>
        <v>1</v>
      </c>
    </row>
    <row r="72" spans="1:17" s="3" customFormat="1" ht="16.5" customHeight="1">
      <c r="A72" s="547"/>
      <c r="B72" s="513" t="s">
        <v>37</v>
      </c>
      <c r="C72" s="513"/>
      <c r="D72" s="513"/>
      <c r="E72" s="159"/>
      <c r="F72" s="160"/>
      <c r="G72" s="160"/>
      <c r="H72" s="160"/>
      <c r="I72" s="160"/>
      <c r="J72" s="160"/>
      <c r="K72" s="160"/>
      <c r="L72" s="160"/>
      <c r="M72" s="160"/>
      <c r="N72" s="161"/>
      <c r="O72" s="514">
        <f t="shared" si="7"/>
        <v>0</v>
      </c>
      <c r="P72" s="514"/>
      <c r="Q72" s="512"/>
    </row>
    <row r="73" spans="1:17" s="3" customFormat="1" ht="16.5" customHeight="1" thickBot="1">
      <c r="A73" s="548"/>
      <c r="B73" s="549" t="s">
        <v>73</v>
      </c>
      <c r="C73" s="550"/>
      <c r="D73" s="551"/>
      <c r="E73" s="162"/>
      <c r="F73" s="163">
        <v>1</v>
      </c>
      <c r="G73" s="163">
        <v>1</v>
      </c>
      <c r="H73" s="163"/>
      <c r="I73" s="163"/>
      <c r="J73" s="163"/>
      <c r="K73" s="163"/>
      <c r="L73" s="163"/>
      <c r="M73" s="163"/>
      <c r="N73" s="164"/>
      <c r="O73" s="552">
        <f t="shared" si="7"/>
        <v>2</v>
      </c>
      <c r="P73" s="552"/>
      <c r="Q73" s="258">
        <f>O73</f>
        <v>2</v>
      </c>
    </row>
    <row r="74" spans="1:17" s="3" customFormat="1" ht="16.5" customHeight="1" thickTop="1">
      <c r="A74" s="407" t="s">
        <v>145</v>
      </c>
      <c r="B74" s="398" t="s">
        <v>157</v>
      </c>
      <c r="C74" s="399"/>
      <c r="D74" s="400"/>
      <c r="E74" s="165"/>
      <c r="F74" s="166"/>
      <c r="G74" s="166"/>
      <c r="H74" s="166"/>
      <c r="I74" s="142"/>
      <c r="J74" s="142"/>
      <c r="K74" s="142"/>
      <c r="L74" s="142"/>
      <c r="M74" s="142"/>
      <c r="N74" s="167"/>
      <c r="O74" s="515">
        <f t="shared" si="7"/>
        <v>0</v>
      </c>
      <c r="P74" s="515"/>
      <c r="Q74" s="515"/>
    </row>
    <row r="75" spans="1:17" s="3" customFormat="1" ht="16.5" customHeight="1">
      <c r="A75" s="408"/>
      <c r="B75" s="401" t="s">
        <v>158</v>
      </c>
      <c r="C75" s="402"/>
      <c r="D75" s="403"/>
      <c r="E75" s="323"/>
      <c r="F75" s="324"/>
      <c r="G75" s="324"/>
      <c r="H75" s="324"/>
      <c r="I75" s="153"/>
      <c r="J75" s="146"/>
      <c r="K75" s="146"/>
      <c r="L75" s="146"/>
      <c r="M75" s="153"/>
      <c r="N75" s="154"/>
      <c r="O75" s="530">
        <f t="shared" si="7"/>
        <v>0</v>
      </c>
      <c r="P75" s="531"/>
      <c r="Q75" s="532"/>
    </row>
    <row r="76" spans="1:17" s="3" customFormat="1" ht="16.5" customHeight="1">
      <c r="A76" s="408"/>
      <c r="B76" s="401" t="s">
        <v>159</v>
      </c>
      <c r="C76" s="402"/>
      <c r="D76" s="403"/>
      <c r="E76" s="323">
        <v>2</v>
      </c>
      <c r="F76" s="324"/>
      <c r="G76" s="324">
        <v>3</v>
      </c>
      <c r="H76" s="260" t="s">
        <v>177</v>
      </c>
      <c r="I76" s="153"/>
      <c r="J76" s="146"/>
      <c r="K76" s="146"/>
      <c r="L76" s="146"/>
      <c r="M76" s="153"/>
      <c r="N76" s="154"/>
      <c r="O76" s="533">
        <f t="shared" si="7"/>
        <v>5</v>
      </c>
      <c r="P76" s="534"/>
      <c r="Q76" s="535"/>
    </row>
    <row r="77" spans="1:17" s="3" customFormat="1" ht="16.5" customHeight="1">
      <c r="A77" s="408"/>
      <c r="B77" s="401" t="s">
        <v>122</v>
      </c>
      <c r="C77" s="402"/>
      <c r="D77" s="403"/>
      <c r="E77" s="168"/>
      <c r="F77" s="324">
        <v>1</v>
      </c>
      <c r="G77" s="324">
        <v>1</v>
      </c>
      <c r="H77" s="260" t="s">
        <v>121</v>
      </c>
      <c r="I77" s="135"/>
      <c r="J77" s="135"/>
      <c r="K77" s="137"/>
      <c r="L77" s="135"/>
      <c r="M77" s="135"/>
      <c r="N77" s="170"/>
      <c r="O77" s="516">
        <f t="shared" si="7"/>
        <v>2</v>
      </c>
      <c r="P77" s="516"/>
      <c r="Q77" s="516"/>
    </row>
    <row r="78" spans="1:17" s="3" customFormat="1" ht="16.5" customHeight="1">
      <c r="A78" s="408"/>
      <c r="B78" s="401" t="s">
        <v>38</v>
      </c>
      <c r="C78" s="402"/>
      <c r="D78" s="403"/>
      <c r="E78" s="171"/>
      <c r="F78" s="172"/>
      <c r="G78" s="172"/>
      <c r="H78" s="172"/>
      <c r="I78" s="133"/>
      <c r="J78" s="133"/>
      <c r="K78" s="173"/>
      <c r="L78" s="133"/>
      <c r="M78" s="133"/>
      <c r="N78" s="134"/>
      <c r="O78" s="521">
        <f>COUNTA(E78:N78)</f>
        <v>0</v>
      </c>
      <c r="P78" s="521"/>
      <c r="Q78" s="521"/>
    </row>
    <row r="79" spans="1:17" s="3" customFormat="1" ht="16.5" customHeight="1">
      <c r="A79" s="408"/>
      <c r="B79" s="401" t="s">
        <v>39</v>
      </c>
      <c r="C79" s="402"/>
      <c r="D79" s="403"/>
      <c r="E79" s="171"/>
      <c r="F79" s="172"/>
      <c r="G79" s="172"/>
      <c r="H79" s="172"/>
      <c r="I79" s="133"/>
      <c r="J79" s="133"/>
      <c r="K79" s="133"/>
      <c r="L79" s="133"/>
      <c r="M79" s="133"/>
      <c r="N79" s="134"/>
      <c r="O79" s="522">
        <f>COUNTA(E79:N79)</f>
        <v>0</v>
      </c>
      <c r="P79" s="522"/>
      <c r="Q79" s="522"/>
    </row>
    <row r="80" spans="1:17" s="3" customFormat="1" ht="16.5" customHeight="1">
      <c r="A80" s="408"/>
      <c r="B80" s="401" t="s">
        <v>165</v>
      </c>
      <c r="C80" s="402"/>
      <c r="D80" s="403"/>
      <c r="E80" s="630" t="s">
        <v>178</v>
      </c>
      <c r="F80" s="631"/>
      <c r="G80" s="631"/>
      <c r="H80" s="631"/>
      <c r="I80" s="631"/>
      <c r="J80" s="631"/>
      <c r="K80" s="631"/>
      <c r="L80" s="631"/>
      <c r="M80" s="631"/>
      <c r="N80" s="632"/>
      <c r="O80" s="612">
        <v>30000</v>
      </c>
      <c r="P80" s="612"/>
      <c r="Q80" s="612"/>
    </row>
    <row r="81" spans="1:18" s="3" customFormat="1" ht="16.5" customHeight="1" thickBot="1">
      <c r="A81" s="409"/>
      <c r="B81" s="404" t="s">
        <v>166</v>
      </c>
      <c r="C81" s="405"/>
      <c r="D81" s="406"/>
      <c r="E81" s="616"/>
      <c r="F81" s="617"/>
      <c r="G81" s="617"/>
      <c r="H81" s="617"/>
      <c r="I81" s="617"/>
      <c r="J81" s="617"/>
      <c r="K81" s="617"/>
      <c r="L81" s="617"/>
      <c r="M81" s="617"/>
      <c r="N81" s="618"/>
      <c r="O81" s="523">
        <v>0</v>
      </c>
      <c r="P81" s="523"/>
      <c r="Q81" s="523"/>
    </row>
    <row r="82" spans="1:18" s="3" customFormat="1" ht="20.149999999999999" customHeight="1" thickTop="1">
      <c r="A82" s="524" t="s">
        <v>81</v>
      </c>
      <c r="B82" s="524"/>
      <c r="C82" s="524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</row>
    <row r="83" spans="1:18" s="3" customFormat="1" ht="18" customHeight="1">
      <c r="A83" s="525" t="s">
        <v>0</v>
      </c>
      <c r="B83" s="525"/>
      <c r="C83" s="8" t="s">
        <v>40</v>
      </c>
      <c r="D83" s="43" t="s">
        <v>41</v>
      </c>
      <c r="E83" s="6" t="s">
        <v>42</v>
      </c>
      <c r="F83" s="7" t="s">
        <v>43</v>
      </c>
      <c r="G83" s="526" t="s">
        <v>44</v>
      </c>
      <c r="H83" s="526"/>
      <c r="I83" s="527" t="s">
        <v>23</v>
      </c>
      <c r="J83" s="527"/>
      <c r="K83" s="528" t="s">
        <v>45</v>
      </c>
      <c r="L83" s="528"/>
      <c r="M83" s="529" t="s">
        <v>46</v>
      </c>
      <c r="N83" s="529"/>
      <c r="O83" s="8" t="s">
        <v>47</v>
      </c>
      <c r="P83" s="529" t="s">
        <v>44</v>
      </c>
      <c r="Q83" s="529"/>
    </row>
    <row r="84" spans="1:18" s="3" customFormat="1" ht="16.5" customHeight="1">
      <c r="A84" s="517" t="s">
        <v>48</v>
      </c>
      <c r="B84" s="517"/>
      <c r="C84" s="218">
        <f>R7</f>
        <v>15</v>
      </c>
      <c r="D84" s="219">
        <f>SUM(O56+P56+Q56)</f>
        <v>36</v>
      </c>
      <c r="E84" s="220">
        <f>Q66</f>
        <v>47</v>
      </c>
      <c r="F84" s="227">
        <f>Q69</f>
        <v>0</v>
      </c>
      <c r="G84" s="189">
        <f>P92</f>
        <v>27</v>
      </c>
      <c r="H84" s="190">
        <f>Q92</f>
        <v>46</v>
      </c>
      <c r="I84" s="518" t="str">
        <f>B58</f>
        <v>ASK21</v>
      </c>
      <c r="J84" s="518"/>
      <c r="K84" s="519" t="str">
        <f>D58</f>
        <v>JA2520</v>
      </c>
      <c r="L84" s="519"/>
      <c r="M84" s="520" t="s">
        <v>120</v>
      </c>
      <c r="N84" s="520"/>
      <c r="O84" s="221">
        <f t="shared" ref="O84:O91" si="9">O58</f>
        <v>29</v>
      </c>
      <c r="P84" s="222">
        <v>18</v>
      </c>
      <c r="Q84" s="223">
        <v>30</v>
      </c>
    </row>
    <row r="85" spans="1:18" s="3" customFormat="1" ht="16.5" customHeight="1">
      <c r="A85" s="352"/>
      <c r="B85" s="352"/>
      <c r="C85" s="224"/>
      <c r="D85" s="225"/>
      <c r="E85" s="226"/>
      <c r="G85" s="175"/>
      <c r="H85" s="176"/>
      <c r="I85" s="628" t="str">
        <f>B59</f>
        <v>ASK21</v>
      </c>
      <c r="J85" s="628"/>
      <c r="K85" s="629" t="str">
        <f>D59</f>
        <v>JA05KH</v>
      </c>
      <c r="L85" s="629"/>
      <c r="M85" s="500" t="s">
        <v>120</v>
      </c>
      <c r="N85" s="500"/>
      <c r="O85" s="228">
        <f t="shared" si="9"/>
        <v>0</v>
      </c>
      <c r="P85" s="229"/>
      <c r="Q85" s="230"/>
    </row>
    <row r="86" spans="1:18" s="3" customFormat="1" ht="16.5" customHeight="1">
      <c r="A86" s="352"/>
      <c r="B86" s="352"/>
      <c r="C86" s="231"/>
      <c r="D86" s="232"/>
      <c r="E86" s="233"/>
      <c r="F86" s="232"/>
      <c r="G86" s="234"/>
      <c r="H86" s="235"/>
      <c r="I86" s="628" t="str">
        <f>B60</f>
        <v>ASK21</v>
      </c>
      <c r="J86" s="628"/>
      <c r="K86" s="629" t="str">
        <f>D60</f>
        <v>JA2379</v>
      </c>
      <c r="L86" s="629"/>
      <c r="M86" s="500" t="s">
        <v>120</v>
      </c>
      <c r="N86" s="500"/>
      <c r="O86" s="221">
        <f t="shared" si="9"/>
        <v>11</v>
      </c>
      <c r="P86" s="229">
        <v>8</v>
      </c>
      <c r="Q86" s="230">
        <v>1</v>
      </c>
    </row>
    <row r="87" spans="1:18" s="3" customFormat="1" ht="16.5" customHeight="1">
      <c r="A87" s="352"/>
      <c r="B87" s="352"/>
      <c r="C87" s="231"/>
      <c r="D87" s="232"/>
      <c r="E87" s="233"/>
      <c r="F87" s="232"/>
      <c r="G87" s="234"/>
      <c r="H87" s="235"/>
      <c r="I87" s="498" t="str">
        <f>IF(B61&lt;&gt;"",B61,"")</f>
        <v>ASK21</v>
      </c>
      <c r="J87" s="498"/>
      <c r="K87" s="499" t="str">
        <f>IF(D61&lt;&gt;"",D61,"")</f>
        <v>学連予備</v>
      </c>
      <c r="L87" s="499"/>
      <c r="M87" s="500" t="s">
        <v>120</v>
      </c>
      <c r="N87" s="500"/>
      <c r="O87" s="221">
        <f t="shared" si="9"/>
        <v>0</v>
      </c>
      <c r="P87" s="229"/>
      <c r="Q87" s="230"/>
    </row>
    <row r="88" spans="1:18" s="3" customFormat="1" ht="16.5" customHeight="1">
      <c r="A88" s="352"/>
      <c r="B88" s="352"/>
      <c r="C88" s="231"/>
      <c r="D88" s="232"/>
      <c r="E88" s="233"/>
      <c r="F88" s="232"/>
      <c r="G88" s="234"/>
      <c r="H88" s="235"/>
      <c r="I88" s="353" t="str">
        <f>IF(B62&lt;&gt;"",B62,"")</f>
        <v>ASK23</v>
      </c>
      <c r="J88" s="353"/>
      <c r="K88" s="354" t="str">
        <f>IF(D62&lt;&gt;"",D62,"")</f>
        <v>JA1234</v>
      </c>
      <c r="L88" s="354"/>
      <c r="M88" s="355" t="s">
        <v>119</v>
      </c>
      <c r="N88" s="355"/>
      <c r="O88" s="221">
        <f t="shared" si="9"/>
        <v>7</v>
      </c>
      <c r="P88" s="229">
        <v>1</v>
      </c>
      <c r="Q88" s="230">
        <v>15</v>
      </c>
      <c r="R88" s="261" t="s">
        <v>118</v>
      </c>
    </row>
    <row r="89" spans="1:18" s="3" customFormat="1" ht="16.5" customHeight="1">
      <c r="A89" s="352"/>
      <c r="B89" s="352"/>
      <c r="C89" s="231"/>
      <c r="D89" s="232"/>
      <c r="E89" s="233"/>
      <c r="F89" s="232"/>
      <c r="G89" s="234"/>
      <c r="H89" s="235"/>
      <c r="I89" s="353" t="str">
        <f>IF(B63&lt;&gt;"",B63,"")</f>
        <v/>
      </c>
      <c r="J89" s="353"/>
      <c r="K89" s="354" t="str">
        <f>IF(D63&lt;&gt;"",D63,"")</f>
        <v/>
      </c>
      <c r="L89" s="354"/>
      <c r="M89" s="355"/>
      <c r="N89" s="355"/>
      <c r="O89" s="221">
        <f t="shared" si="9"/>
        <v>0</v>
      </c>
      <c r="P89" s="229"/>
      <c r="Q89" s="230"/>
    </row>
    <row r="90" spans="1:18" s="3" customFormat="1" ht="16.5" customHeight="1">
      <c r="A90" s="352"/>
      <c r="B90" s="352"/>
      <c r="C90" s="231"/>
      <c r="D90" s="232"/>
      <c r="E90" s="233"/>
      <c r="F90" s="232"/>
      <c r="G90" s="234"/>
      <c r="H90" s="235"/>
      <c r="I90" s="353" t="str">
        <f>IF(B64&lt;&gt;"",B64,"")</f>
        <v/>
      </c>
      <c r="J90" s="353"/>
      <c r="K90" s="354" t="str">
        <f>IF(D64&lt;&gt;"",D64,"")</f>
        <v/>
      </c>
      <c r="L90" s="354"/>
      <c r="M90" s="355"/>
      <c r="N90" s="355"/>
      <c r="O90" s="221">
        <f t="shared" si="9"/>
        <v>0</v>
      </c>
      <c r="P90" s="229"/>
      <c r="Q90" s="230"/>
    </row>
    <row r="91" spans="1:18" s="3" customFormat="1" ht="16.5" customHeight="1">
      <c r="A91" s="352"/>
      <c r="B91" s="352"/>
      <c r="C91" s="236"/>
      <c r="D91" s="237"/>
      <c r="E91" s="238"/>
      <c r="F91" s="239"/>
      <c r="G91" s="240"/>
      <c r="H91" s="241"/>
      <c r="I91" s="625" t="str">
        <f>IF(B65&lt;&gt;"",B65,"")</f>
        <v/>
      </c>
      <c r="J91" s="625"/>
      <c r="K91" s="626" t="str">
        <f>IF(D65&lt;&gt;"",D65,"")</f>
        <v/>
      </c>
      <c r="L91" s="626"/>
      <c r="M91" s="627"/>
      <c r="N91" s="627"/>
      <c r="O91" s="242">
        <f t="shared" si="9"/>
        <v>0</v>
      </c>
      <c r="P91" s="243"/>
      <c r="Q91" s="244"/>
    </row>
    <row r="92" spans="1:18" s="3" customFormat="1" ht="18" customHeight="1">
      <c r="A92" s="503" t="s">
        <v>49</v>
      </c>
      <c r="B92" s="503"/>
      <c r="C92" s="245">
        <f>SUM(C84:C91)</f>
        <v>15</v>
      </c>
      <c r="D92" s="246">
        <f>SUM(D84:D91)</f>
        <v>36</v>
      </c>
      <c r="E92" s="247">
        <f>SUM(E84:E91)</f>
        <v>47</v>
      </c>
      <c r="F92" s="248">
        <f>SUM(F84:F91)</f>
        <v>0</v>
      </c>
      <c r="G92" s="249">
        <f>SUM(G84:G91)+INT(SUM(H84:H91)/60)</f>
        <v>27</v>
      </c>
      <c r="H92" s="250">
        <f>MOD(SUM(H84:H91),60)</f>
        <v>46</v>
      </c>
      <c r="I92" s="504" t="s">
        <v>50</v>
      </c>
      <c r="J92" s="504"/>
      <c r="K92" s="504"/>
      <c r="L92" s="504"/>
      <c r="M92" s="504"/>
      <c r="N92" s="504"/>
      <c r="O92" s="251">
        <f>SUM(O84:O91)</f>
        <v>47</v>
      </c>
      <c r="P92" s="252">
        <f>SUM(P84:P91)+INT(SUM(Q84:Q91)/60)</f>
        <v>27</v>
      </c>
      <c r="Q92" s="253">
        <f>MOD(SUM(Q84:Q91),60)</f>
        <v>46</v>
      </c>
    </row>
    <row r="93" spans="1:18" s="3" customFormat="1" ht="20.149999999999999" customHeight="1">
      <c r="A93" s="505" t="s">
        <v>51</v>
      </c>
      <c r="B93" s="505"/>
      <c r="C93" s="505"/>
      <c r="D93" s="505"/>
      <c r="E93" s="505"/>
      <c r="F93" s="505"/>
      <c r="G93" s="505"/>
      <c r="H93" s="505"/>
      <c r="I93" s="505"/>
      <c r="J93" s="505"/>
      <c r="K93" s="505"/>
      <c r="L93" s="505"/>
      <c r="M93" s="505"/>
      <c r="N93" s="505"/>
      <c r="O93" s="505"/>
      <c r="P93" s="505"/>
      <c r="Q93" s="505"/>
    </row>
    <row r="94" spans="1:18" s="3" customFormat="1" ht="16" customHeight="1">
      <c r="A94" s="279">
        <v>1</v>
      </c>
      <c r="B94" s="506" t="s">
        <v>131</v>
      </c>
      <c r="C94" s="506"/>
      <c r="D94" s="507"/>
      <c r="E94" s="508">
        <v>1300</v>
      </c>
      <c r="F94" s="509"/>
      <c r="G94" s="509"/>
      <c r="H94" s="9" t="s">
        <v>52</v>
      </c>
      <c r="I94" s="10" t="s">
        <v>4</v>
      </c>
      <c r="J94" s="510">
        <f>C55</f>
        <v>19</v>
      </c>
      <c r="K94" s="510"/>
      <c r="L94" s="11"/>
      <c r="M94" s="177"/>
      <c r="N94" s="12" t="s">
        <v>50</v>
      </c>
      <c r="O94" s="350">
        <f t="shared" ref="O94:O103" si="10">E94*J94</f>
        <v>24700</v>
      </c>
      <c r="P94" s="351"/>
      <c r="Q94" s="13" t="s">
        <v>52</v>
      </c>
    </row>
    <row r="95" spans="1:18" s="3" customFormat="1" ht="16" customHeight="1">
      <c r="A95" s="41">
        <v>2</v>
      </c>
      <c r="B95" s="489" t="s">
        <v>141</v>
      </c>
      <c r="C95" s="489"/>
      <c r="D95" s="490"/>
      <c r="E95" s="431">
        <v>300</v>
      </c>
      <c r="F95" s="432"/>
      <c r="G95" s="432"/>
      <c r="H95" s="15" t="s">
        <v>52</v>
      </c>
      <c r="I95" s="16" t="s">
        <v>4</v>
      </c>
      <c r="J95" s="393">
        <f>C55</f>
        <v>19</v>
      </c>
      <c r="K95" s="393"/>
      <c r="L95" s="17"/>
      <c r="M95" s="14"/>
      <c r="N95" s="280" t="s">
        <v>50</v>
      </c>
      <c r="O95" s="362">
        <f t="shared" si="10"/>
        <v>5700</v>
      </c>
      <c r="P95" s="363"/>
      <c r="Q95" s="20" t="s">
        <v>142</v>
      </c>
    </row>
    <row r="96" spans="1:18" s="3" customFormat="1" ht="16" customHeight="1">
      <c r="A96" s="41">
        <v>3</v>
      </c>
      <c r="B96" s="481" t="s">
        <v>132</v>
      </c>
      <c r="C96" s="482"/>
      <c r="D96" s="483"/>
      <c r="E96" s="496">
        <v>420</v>
      </c>
      <c r="F96" s="497"/>
      <c r="G96" s="497"/>
      <c r="H96" s="15" t="s">
        <v>52</v>
      </c>
      <c r="I96" s="16" t="s">
        <v>4</v>
      </c>
      <c r="J96" s="491">
        <f>C56</f>
        <v>6</v>
      </c>
      <c r="K96" s="491"/>
      <c r="L96" s="17"/>
      <c r="M96" s="14"/>
      <c r="N96" s="19" t="s">
        <v>50</v>
      </c>
      <c r="O96" s="362">
        <f t="shared" si="10"/>
        <v>2520</v>
      </c>
      <c r="P96" s="363"/>
      <c r="Q96" s="20" t="s">
        <v>52</v>
      </c>
    </row>
    <row r="97" spans="1:17" s="3" customFormat="1" ht="16" customHeight="1">
      <c r="A97" s="41">
        <v>4</v>
      </c>
      <c r="B97" s="489" t="s">
        <v>133</v>
      </c>
      <c r="C97" s="489"/>
      <c r="D97" s="490"/>
      <c r="E97" s="431">
        <v>220</v>
      </c>
      <c r="F97" s="432"/>
      <c r="G97" s="432"/>
      <c r="H97" s="15" t="s">
        <v>52</v>
      </c>
      <c r="I97" s="16" t="s">
        <v>4</v>
      </c>
      <c r="J97" s="394">
        <f>Q58</f>
        <v>47</v>
      </c>
      <c r="K97" s="394"/>
      <c r="L97" s="17"/>
      <c r="M97" s="14"/>
      <c r="N97" s="19" t="s">
        <v>50</v>
      </c>
      <c r="O97" s="501">
        <f t="shared" si="10"/>
        <v>10340</v>
      </c>
      <c r="P97" s="502"/>
      <c r="Q97" s="20" t="s">
        <v>52</v>
      </c>
    </row>
    <row r="98" spans="1:17" s="3" customFormat="1" ht="16" customHeight="1">
      <c r="A98" s="458">
        <v>5</v>
      </c>
      <c r="B98" s="392" t="s">
        <v>140</v>
      </c>
      <c r="C98" s="178" t="s">
        <v>77</v>
      </c>
      <c r="D98" s="179"/>
      <c r="E98" s="478">
        <v>1200</v>
      </c>
      <c r="F98" s="479"/>
      <c r="G98" s="479"/>
      <c r="H98" s="93" t="s">
        <v>52</v>
      </c>
      <c r="I98" s="94" t="s">
        <v>4</v>
      </c>
      <c r="J98" s="394">
        <f>O84</f>
        <v>29</v>
      </c>
      <c r="K98" s="394"/>
      <c r="L98" s="21"/>
      <c r="M98" s="180"/>
      <c r="N98" s="23" t="s">
        <v>50</v>
      </c>
      <c r="O98" s="362">
        <f t="shared" si="10"/>
        <v>34800</v>
      </c>
      <c r="P98" s="363"/>
      <c r="Q98" s="20" t="s">
        <v>52</v>
      </c>
    </row>
    <row r="99" spans="1:17" s="3" customFormat="1" ht="16" customHeight="1">
      <c r="A99" s="458"/>
      <c r="B99" s="392"/>
      <c r="C99" s="181" t="s">
        <v>78</v>
      </c>
      <c r="D99" s="182"/>
      <c r="E99" s="431">
        <v>1200</v>
      </c>
      <c r="F99" s="432"/>
      <c r="G99" s="432"/>
      <c r="H99" s="15" t="s">
        <v>52</v>
      </c>
      <c r="I99" s="16" t="s">
        <v>4</v>
      </c>
      <c r="J99" s="394">
        <f>O85</f>
        <v>0</v>
      </c>
      <c r="K99" s="394"/>
      <c r="L99" s="21"/>
      <c r="M99" s="180"/>
      <c r="N99" s="23" t="s">
        <v>50</v>
      </c>
      <c r="O99" s="362">
        <f t="shared" si="10"/>
        <v>0</v>
      </c>
      <c r="P99" s="363"/>
      <c r="Q99" s="20" t="s">
        <v>52</v>
      </c>
    </row>
    <row r="100" spans="1:17" s="3" customFormat="1" ht="16" customHeight="1">
      <c r="A100" s="458"/>
      <c r="B100" s="392"/>
      <c r="C100" s="181" t="s">
        <v>79</v>
      </c>
      <c r="D100" s="182"/>
      <c r="E100" s="431">
        <v>1200</v>
      </c>
      <c r="F100" s="432"/>
      <c r="G100" s="432"/>
      <c r="H100" s="15" t="s">
        <v>52</v>
      </c>
      <c r="I100" s="16" t="s">
        <v>4</v>
      </c>
      <c r="J100" s="394">
        <f>O86</f>
        <v>11</v>
      </c>
      <c r="K100" s="394"/>
      <c r="L100" s="17"/>
      <c r="M100" s="14"/>
      <c r="N100" s="285" t="s">
        <v>50</v>
      </c>
      <c r="O100" s="362">
        <f t="shared" si="10"/>
        <v>13200</v>
      </c>
      <c r="P100" s="363"/>
      <c r="Q100" s="20" t="s">
        <v>52</v>
      </c>
    </row>
    <row r="101" spans="1:17" s="3" customFormat="1" ht="16" customHeight="1">
      <c r="A101" s="458"/>
      <c r="B101" s="392"/>
      <c r="C101" s="277" t="s">
        <v>144</v>
      </c>
      <c r="D101" s="278"/>
      <c r="E101" s="478">
        <v>1200</v>
      </c>
      <c r="F101" s="479"/>
      <c r="G101" s="479"/>
      <c r="H101" s="93" t="s">
        <v>52</v>
      </c>
      <c r="I101" s="94" t="s">
        <v>4</v>
      </c>
      <c r="J101" s="480">
        <f>O87</f>
        <v>0</v>
      </c>
      <c r="K101" s="480"/>
      <c r="L101" s="21"/>
      <c r="M101" s="180"/>
      <c r="N101" s="23" t="s">
        <v>50</v>
      </c>
      <c r="O101" s="362">
        <f t="shared" si="10"/>
        <v>0</v>
      </c>
      <c r="P101" s="363"/>
      <c r="Q101" s="20" t="s">
        <v>52</v>
      </c>
    </row>
    <row r="102" spans="1:17" s="3" customFormat="1" ht="16" customHeight="1">
      <c r="A102" s="41">
        <v>6</v>
      </c>
      <c r="B102" s="489" t="s">
        <v>53</v>
      </c>
      <c r="C102" s="489"/>
      <c r="D102" s="490"/>
      <c r="E102" s="431">
        <v>550</v>
      </c>
      <c r="F102" s="432"/>
      <c r="G102" s="432"/>
      <c r="H102" s="15" t="s">
        <v>52</v>
      </c>
      <c r="I102" s="16" t="s">
        <v>4</v>
      </c>
      <c r="J102" s="394">
        <f>O77</f>
        <v>2</v>
      </c>
      <c r="K102" s="394"/>
      <c r="L102" s="17"/>
      <c r="M102" s="14"/>
      <c r="N102" s="19" t="s">
        <v>50</v>
      </c>
      <c r="O102" s="362">
        <f t="shared" si="10"/>
        <v>1100</v>
      </c>
      <c r="P102" s="363"/>
      <c r="Q102" s="20" t="s">
        <v>52</v>
      </c>
    </row>
    <row r="103" spans="1:17" s="3" customFormat="1" ht="16" customHeight="1">
      <c r="A103" s="41">
        <v>7</v>
      </c>
      <c r="B103" s="489" t="s">
        <v>54</v>
      </c>
      <c r="C103" s="489"/>
      <c r="D103" s="490"/>
      <c r="E103" s="431">
        <v>550</v>
      </c>
      <c r="F103" s="432"/>
      <c r="G103" s="432"/>
      <c r="H103" s="15" t="s">
        <v>52</v>
      </c>
      <c r="I103" s="16" t="s">
        <v>4</v>
      </c>
      <c r="J103" s="491">
        <f>O78+O79</f>
        <v>0</v>
      </c>
      <c r="K103" s="491"/>
      <c r="L103" s="17"/>
      <c r="M103" s="14"/>
      <c r="N103" s="19" t="s">
        <v>50</v>
      </c>
      <c r="O103" s="362">
        <f t="shared" si="10"/>
        <v>0</v>
      </c>
      <c r="P103" s="363"/>
      <c r="Q103" s="20" t="s">
        <v>52</v>
      </c>
    </row>
    <row r="104" spans="1:17" s="3" customFormat="1" ht="16" customHeight="1">
      <c r="A104" s="183">
        <v>8</v>
      </c>
      <c r="B104" s="492" t="s">
        <v>164</v>
      </c>
      <c r="C104" s="492"/>
      <c r="D104" s="493"/>
      <c r="E104" s="619" t="str">
        <f>IF(E80=0,"",E80)</f>
        <v>　　　　　　タイヤチューブ代</v>
      </c>
      <c r="F104" s="620"/>
      <c r="G104" s="620"/>
      <c r="H104" s="620"/>
      <c r="I104" s="620"/>
      <c r="J104" s="620"/>
      <c r="K104" s="620"/>
      <c r="L104" s="620"/>
      <c r="M104" s="620"/>
      <c r="N104" s="621"/>
      <c r="O104" s="494">
        <f>O80</f>
        <v>30000</v>
      </c>
      <c r="P104" s="495"/>
      <c r="Q104" s="24" t="s">
        <v>52</v>
      </c>
    </row>
    <row r="105" spans="1:17" s="3" customFormat="1" ht="18" customHeight="1">
      <c r="A105" s="484"/>
      <c r="B105" s="485"/>
      <c r="C105" s="485"/>
      <c r="D105" s="486"/>
      <c r="E105" s="25" t="s">
        <v>55</v>
      </c>
      <c r="F105" s="25"/>
      <c r="G105" s="25"/>
      <c r="H105" s="25"/>
      <c r="I105" s="25"/>
      <c r="J105" s="25"/>
      <c r="K105" s="25"/>
      <c r="L105" s="25"/>
      <c r="M105" s="25"/>
      <c r="N105" s="26" t="s">
        <v>19</v>
      </c>
      <c r="O105" s="487">
        <f>SUM(O94:P104)</f>
        <v>122360</v>
      </c>
      <c r="P105" s="488"/>
      <c r="Q105" s="27" t="s">
        <v>52</v>
      </c>
    </row>
    <row r="106" spans="1:17" s="3" customFormat="1" ht="8.1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60"/>
    </row>
    <row r="107" spans="1:17" s="3" customFormat="1" ht="21" customHeight="1">
      <c r="A107" s="301" t="s">
        <v>56</v>
      </c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2"/>
      <c r="P107" s="29"/>
      <c r="Q107" s="302"/>
    </row>
    <row r="108" spans="1:17" s="3" customFormat="1" ht="21">
      <c r="A108" s="383" t="s">
        <v>82</v>
      </c>
      <c r="B108" s="384"/>
      <c r="C108" s="384"/>
      <c r="D108" s="384"/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5"/>
    </row>
    <row r="109" spans="1:17" s="3" customFormat="1" ht="21">
      <c r="A109" s="295"/>
      <c r="B109" s="321" t="str">
        <f>A3</f>
        <v>熊谷</v>
      </c>
      <c r="C109" s="31" t="s">
        <v>124</v>
      </c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303"/>
    </row>
    <row r="110" spans="1:17" s="3" customFormat="1" ht="23.5" customHeight="1">
      <c r="A110" s="295"/>
      <c r="B110" s="33"/>
      <c r="C110" s="95"/>
      <c r="D110" s="96"/>
      <c r="E110" s="410">
        <f>O105</f>
        <v>122360</v>
      </c>
      <c r="F110" s="410"/>
      <c r="G110" s="410"/>
      <c r="H110" s="410"/>
      <c r="I110" s="96"/>
      <c r="J110" s="412" t="s">
        <v>135</v>
      </c>
      <c r="K110" s="377">
        <f>O95+SUM(O98:P101)</f>
        <v>53700</v>
      </c>
      <c r="L110" s="377"/>
      <c r="M110" s="376" t="s">
        <v>130</v>
      </c>
      <c r="N110" s="376"/>
      <c r="O110" s="376"/>
      <c r="P110" s="186"/>
      <c r="Q110" s="303"/>
    </row>
    <row r="111" spans="1:17" s="3" customFormat="1" ht="23.5" customHeight="1">
      <c r="A111" s="295"/>
      <c r="B111" s="624"/>
      <c r="C111" s="624"/>
      <c r="D111" s="624"/>
      <c r="E111" s="411"/>
      <c r="F111" s="411"/>
      <c r="G111" s="411"/>
      <c r="H111" s="411"/>
      <c r="J111" s="412"/>
      <c r="K111" s="377">
        <f>O105-K110</f>
        <v>68660</v>
      </c>
      <c r="L111" s="377"/>
      <c r="M111" s="376" t="s">
        <v>128</v>
      </c>
      <c r="N111" s="376"/>
      <c r="O111" s="376"/>
      <c r="P111" s="275">
        <f>INT(K111/1.1*0.1)</f>
        <v>6241</v>
      </c>
      <c r="Q111" s="304" t="s">
        <v>125</v>
      </c>
    </row>
    <row r="112" spans="1:17" s="3" customFormat="1" ht="16.5" customHeight="1">
      <c r="A112" s="305"/>
      <c r="B112" s="99"/>
      <c r="C112" s="98"/>
      <c r="D112" s="32"/>
      <c r="E112" s="32"/>
      <c r="F112" s="198" t="s">
        <v>57</v>
      </c>
      <c r="G112" s="396" t="str">
        <f>L3</f>
        <v>四月前半</v>
      </c>
      <c r="H112" s="397"/>
      <c r="I112" s="459" t="s">
        <v>136</v>
      </c>
      <c r="J112" s="459"/>
      <c r="K112" s="459"/>
      <c r="L112" s="459"/>
      <c r="M112" s="459"/>
      <c r="N112" s="459"/>
      <c r="O112" s="459"/>
      <c r="P112" s="100"/>
      <c r="Q112" s="306"/>
    </row>
    <row r="113" spans="1:257" s="3" customFormat="1" ht="32.15" customHeight="1">
      <c r="A113" s="305"/>
      <c r="B113" s="469">
        <f>O135</f>
        <v>0</v>
      </c>
      <c r="C113" s="469"/>
      <c r="D113" s="469"/>
      <c r="E113" s="32"/>
      <c r="F113" s="32"/>
      <c r="G113" s="32"/>
      <c r="H113" s="32"/>
      <c r="I113" s="32"/>
      <c r="J113" s="378" t="s">
        <v>127</v>
      </c>
      <c r="K113" s="378"/>
      <c r="L113" s="378"/>
      <c r="M113" s="378"/>
      <c r="N113" s="378"/>
      <c r="O113" s="476" t="s">
        <v>129</v>
      </c>
      <c r="P113" s="476"/>
      <c r="Q113" s="477"/>
    </row>
    <row r="114" spans="1:257" s="3" customFormat="1" ht="19.5" customHeight="1">
      <c r="A114" s="305"/>
      <c r="B114" s="314" t="s">
        <v>148</v>
      </c>
      <c r="C114" s="98"/>
      <c r="D114" s="101"/>
      <c r="E114" s="32"/>
      <c r="F114" s="32"/>
      <c r="G114" s="32"/>
      <c r="H114" s="32"/>
      <c r="I114" s="32"/>
      <c r="J114" s="97"/>
      <c r="K114" s="32"/>
      <c r="L114" s="417" t="s">
        <v>58</v>
      </c>
      <c r="M114" s="417"/>
      <c r="N114" s="470" t="s">
        <v>76</v>
      </c>
      <c r="O114" s="470"/>
      <c r="P114" s="470"/>
      <c r="Q114" s="307"/>
    </row>
    <row r="115" spans="1:257" s="3" customFormat="1" ht="19.5" customHeight="1">
      <c r="A115" s="305"/>
      <c r="B115" s="315" t="s">
        <v>149</v>
      </c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00"/>
      <c r="P115" s="100"/>
      <c r="Q115" s="306"/>
    </row>
    <row r="116" spans="1:257" s="3" customFormat="1" ht="24" customHeight="1">
      <c r="A116" s="308"/>
      <c r="B116" s="312" t="s">
        <v>146</v>
      </c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10"/>
      <c r="P116" s="310"/>
      <c r="Q116" s="311"/>
    </row>
    <row r="117" spans="1:257" s="3" customFormat="1" ht="23.25" customHeight="1">
      <c r="A117" s="471" t="s">
        <v>59</v>
      </c>
      <c r="B117" s="471"/>
      <c r="C117" s="471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Q117" s="471"/>
    </row>
    <row r="118" spans="1:257" s="3" customFormat="1" ht="8.1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257" s="3" customFormat="1" ht="29.25" customHeight="1">
      <c r="A119" s="472" t="s">
        <v>0</v>
      </c>
      <c r="B119" s="472"/>
      <c r="C119" s="322" t="str">
        <f>A3</f>
        <v>熊谷</v>
      </c>
      <c r="D119" s="102" t="s">
        <v>5</v>
      </c>
      <c r="E119" s="200" t="s">
        <v>60</v>
      </c>
      <c r="F119" s="473">
        <f>D3</f>
        <v>45748</v>
      </c>
      <c r="G119" s="473"/>
      <c r="H119" s="473"/>
      <c r="I119" s="201" t="s">
        <v>6</v>
      </c>
      <c r="J119" s="473">
        <f>H3</f>
        <v>45750</v>
      </c>
      <c r="K119" s="473"/>
      <c r="L119" s="473"/>
      <c r="M119" s="474" t="str">
        <f>D4</f>
        <v>妻沼</v>
      </c>
      <c r="N119" s="474"/>
      <c r="O119" s="475" t="s">
        <v>9</v>
      </c>
      <c r="P119" s="475"/>
      <c r="Q119" s="475"/>
    </row>
    <row r="120" spans="1:257" s="3" customFormat="1" ht="24.75" customHeight="1">
      <c r="A120" s="454" t="s">
        <v>7</v>
      </c>
      <c r="B120" s="454"/>
      <c r="C120" s="455" t="str">
        <f>P3</f>
        <v>妻沼次郎</v>
      </c>
      <c r="D120" s="455"/>
      <c r="E120" s="202" t="s">
        <v>61</v>
      </c>
      <c r="F120" s="456" t="s">
        <v>83</v>
      </c>
      <c r="G120" s="456"/>
      <c r="H120" s="456"/>
      <c r="I120" s="456"/>
      <c r="J120" s="456"/>
      <c r="K120" s="456"/>
      <c r="L120" s="456"/>
      <c r="M120" s="457" t="s">
        <v>62</v>
      </c>
      <c r="N120" s="457"/>
      <c r="O120" s="367" t="str">
        <f>O4</f>
        <v>090-1234-5678</v>
      </c>
      <c r="P120" s="367"/>
      <c r="Q120" s="367"/>
    </row>
    <row r="121" spans="1:257" s="3" customFormat="1" ht="24.75" customHeight="1" thickBot="1">
      <c r="A121" s="32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2"/>
      <c r="P121" s="32"/>
      <c r="Q121" s="32"/>
    </row>
    <row r="122" spans="1:257" s="3" customFormat="1" ht="18" customHeight="1" thickTop="1">
      <c r="A122" s="463" t="s">
        <v>63</v>
      </c>
      <c r="B122" s="464"/>
      <c r="C122" s="464"/>
      <c r="D122" s="465"/>
      <c r="E122" s="72">
        <v>1</v>
      </c>
      <c r="F122" s="72">
        <v>2</v>
      </c>
      <c r="G122" s="72">
        <v>3</v>
      </c>
      <c r="H122" s="72">
        <v>4</v>
      </c>
      <c r="I122" s="72">
        <v>5</v>
      </c>
      <c r="J122" s="72">
        <v>6</v>
      </c>
      <c r="K122" s="72">
        <v>7</v>
      </c>
      <c r="L122" s="72">
        <v>8</v>
      </c>
      <c r="M122" s="72">
        <v>9</v>
      </c>
      <c r="N122" s="72">
        <v>10</v>
      </c>
      <c r="O122" s="191"/>
      <c r="P122" s="192"/>
      <c r="Q122" s="193"/>
    </row>
    <row r="123" spans="1:257" s="3" customFormat="1" ht="18" customHeight="1" thickBot="1">
      <c r="A123" s="466"/>
      <c r="B123" s="467"/>
      <c r="C123" s="467"/>
      <c r="D123" s="468"/>
      <c r="E123" s="336">
        <f t="shared" ref="E123:N123" si="11">E7</f>
        <v>45017</v>
      </c>
      <c r="F123" s="336">
        <f t="shared" si="11"/>
        <v>45018</v>
      </c>
      <c r="G123" s="336">
        <f t="shared" si="11"/>
        <v>45019</v>
      </c>
      <c r="H123" s="336">
        <f t="shared" si="11"/>
        <v>0</v>
      </c>
      <c r="I123" s="336">
        <f t="shared" si="11"/>
        <v>0</v>
      </c>
      <c r="J123" s="336">
        <f t="shared" si="11"/>
        <v>0</v>
      </c>
      <c r="K123" s="336">
        <f t="shared" si="11"/>
        <v>0</v>
      </c>
      <c r="L123" s="336">
        <f t="shared" si="11"/>
        <v>0</v>
      </c>
      <c r="M123" s="336">
        <f t="shared" si="11"/>
        <v>0</v>
      </c>
      <c r="N123" s="336">
        <f t="shared" si="11"/>
        <v>0</v>
      </c>
      <c r="O123" s="194"/>
      <c r="P123" s="195"/>
      <c r="Q123" s="196"/>
    </row>
    <row r="124" spans="1:257" s="3" customFormat="1" ht="16" customHeight="1" thickTop="1">
      <c r="A124" s="443" t="s">
        <v>80</v>
      </c>
      <c r="B124" s="444"/>
      <c r="C124" s="445"/>
      <c r="D124" s="73" t="s">
        <v>31</v>
      </c>
      <c r="E124" s="85">
        <f t="shared" ref="E124:N127" si="12">E66</f>
        <v>0</v>
      </c>
      <c r="F124" s="86">
        <f t="shared" si="12"/>
        <v>23</v>
      </c>
      <c r="G124" s="86">
        <f t="shared" si="12"/>
        <v>24</v>
      </c>
      <c r="H124" s="86">
        <f t="shared" si="12"/>
        <v>0</v>
      </c>
      <c r="I124" s="86">
        <f t="shared" si="12"/>
        <v>0</v>
      </c>
      <c r="J124" s="86">
        <f t="shared" si="12"/>
        <v>0</v>
      </c>
      <c r="K124" s="86">
        <f t="shared" si="12"/>
        <v>0</v>
      </c>
      <c r="L124" s="86">
        <f t="shared" si="12"/>
        <v>0</v>
      </c>
      <c r="M124" s="86">
        <f t="shared" si="12"/>
        <v>0</v>
      </c>
      <c r="N124" s="86">
        <f t="shared" si="12"/>
        <v>0</v>
      </c>
      <c r="O124" s="460">
        <f>SUM(E124:N124)</f>
        <v>47</v>
      </c>
      <c r="P124" s="461"/>
      <c r="Q124" s="462"/>
    </row>
    <row r="125" spans="1:257" s="3" customFormat="1" ht="16" customHeight="1">
      <c r="A125" s="446"/>
      <c r="B125" s="447"/>
      <c r="C125" s="448"/>
      <c r="D125" s="109" t="s">
        <v>32</v>
      </c>
      <c r="E125" s="87">
        <f t="shared" si="12"/>
        <v>0</v>
      </c>
      <c r="F125" s="88">
        <f t="shared" si="12"/>
        <v>0</v>
      </c>
      <c r="G125" s="88">
        <f t="shared" si="12"/>
        <v>0</v>
      </c>
      <c r="H125" s="88">
        <f t="shared" si="12"/>
        <v>0</v>
      </c>
      <c r="I125" s="88">
        <f t="shared" si="12"/>
        <v>0</v>
      </c>
      <c r="J125" s="88">
        <f t="shared" si="12"/>
        <v>0</v>
      </c>
      <c r="K125" s="88">
        <f t="shared" si="12"/>
        <v>0</v>
      </c>
      <c r="L125" s="88">
        <f t="shared" si="12"/>
        <v>0</v>
      </c>
      <c r="M125" s="88">
        <f t="shared" si="12"/>
        <v>0</v>
      </c>
      <c r="N125" s="88">
        <f t="shared" si="12"/>
        <v>0</v>
      </c>
      <c r="O125" s="427">
        <f t="shared" ref="O125:O131" si="13">SUM(E125:N125)</f>
        <v>0</v>
      </c>
      <c r="P125" s="428"/>
      <c r="Q125" s="429"/>
    </row>
    <row r="126" spans="1:257" ht="16" customHeight="1" thickBot="1">
      <c r="A126" s="437" t="str">
        <f>B68</f>
        <v>〇〇大ウインチ</v>
      </c>
      <c r="B126" s="438"/>
      <c r="C126" s="438"/>
      <c r="D126" s="439"/>
      <c r="E126" s="89">
        <f t="shared" si="12"/>
        <v>0</v>
      </c>
      <c r="F126" s="90">
        <f t="shared" si="12"/>
        <v>0</v>
      </c>
      <c r="G126" s="90">
        <f t="shared" si="12"/>
        <v>0</v>
      </c>
      <c r="H126" s="90">
        <f t="shared" si="12"/>
        <v>0</v>
      </c>
      <c r="I126" s="90">
        <f t="shared" si="12"/>
        <v>0</v>
      </c>
      <c r="J126" s="90">
        <f t="shared" si="12"/>
        <v>0</v>
      </c>
      <c r="K126" s="90">
        <f t="shared" si="12"/>
        <v>0</v>
      </c>
      <c r="L126" s="90">
        <f t="shared" si="12"/>
        <v>0</v>
      </c>
      <c r="M126" s="90">
        <f t="shared" si="12"/>
        <v>0</v>
      </c>
      <c r="N126" s="90">
        <f t="shared" si="12"/>
        <v>0</v>
      </c>
      <c r="O126" s="344">
        <f t="shared" si="13"/>
        <v>0</v>
      </c>
      <c r="P126" s="345"/>
      <c r="Q126" s="34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</row>
    <row r="127" spans="1:257" s="3" customFormat="1" ht="16" customHeight="1" thickTop="1" thickBot="1">
      <c r="A127" s="440" t="s">
        <v>64</v>
      </c>
      <c r="B127" s="441"/>
      <c r="C127" s="442"/>
      <c r="D127" s="74" t="s">
        <v>65</v>
      </c>
      <c r="E127" s="91">
        <f t="shared" si="12"/>
        <v>0</v>
      </c>
      <c r="F127" s="92">
        <f t="shared" si="12"/>
        <v>0</v>
      </c>
      <c r="G127" s="92">
        <f t="shared" si="12"/>
        <v>0</v>
      </c>
      <c r="H127" s="92">
        <f t="shared" si="12"/>
        <v>0</v>
      </c>
      <c r="I127" s="92">
        <f t="shared" si="12"/>
        <v>0</v>
      </c>
      <c r="J127" s="92">
        <f t="shared" si="12"/>
        <v>0</v>
      </c>
      <c r="K127" s="92">
        <f t="shared" si="12"/>
        <v>0</v>
      </c>
      <c r="L127" s="92">
        <f t="shared" si="12"/>
        <v>0</v>
      </c>
      <c r="M127" s="92">
        <f t="shared" si="12"/>
        <v>0</v>
      </c>
      <c r="N127" s="92">
        <f t="shared" si="12"/>
        <v>0</v>
      </c>
      <c r="O127" s="347">
        <f t="shared" si="13"/>
        <v>0</v>
      </c>
      <c r="P127" s="348"/>
      <c r="Q127" s="349"/>
    </row>
    <row r="128" spans="1:257" s="3" customFormat="1" ht="16" customHeight="1" thickTop="1" thickBot="1">
      <c r="A128" s="440" t="s">
        <v>123</v>
      </c>
      <c r="B128" s="441"/>
      <c r="C128" s="441"/>
      <c r="D128" s="442"/>
      <c r="E128" s="184"/>
      <c r="F128" s="185"/>
      <c r="G128" s="185"/>
      <c r="H128" s="185"/>
      <c r="I128" s="185"/>
      <c r="J128" s="185"/>
      <c r="K128" s="185"/>
      <c r="L128" s="185"/>
      <c r="M128" s="185"/>
      <c r="N128" s="185"/>
      <c r="O128" s="347">
        <f t="shared" si="13"/>
        <v>0</v>
      </c>
      <c r="P128" s="348"/>
      <c r="Q128" s="349"/>
    </row>
    <row r="129" spans="1:17" s="3" customFormat="1" ht="16" customHeight="1" thickTop="1">
      <c r="A129" s="443" t="s">
        <v>36</v>
      </c>
      <c r="B129" s="444"/>
      <c r="C129" s="445"/>
      <c r="D129" s="75" t="s">
        <v>92</v>
      </c>
      <c r="E129" s="81">
        <f t="shared" ref="E129:N131" si="14">E71</f>
        <v>0</v>
      </c>
      <c r="F129" s="82">
        <f t="shared" si="14"/>
        <v>1</v>
      </c>
      <c r="G129" s="82">
        <f t="shared" si="14"/>
        <v>0</v>
      </c>
      <c r="H129" s="82">
        <f t="shared" si="14"/>
        <v>0</v>
      </c>
      <c r="I129" s="82">
        <f t="shared" si="14"/>
        <v>0</v>
      </c>
      <c r="J129" s="82">
        <f t="shared" si="14"/>
        <v>0</v>
      </c>
      <c r="K129" s="82">
        <f t="shared" si="14"/>
        <v>0</v>
      </c>
      <c r="L129" s="82">
        <f t="shared" si="14"/>
        <v>0</v>
      </c>
      <c r="M129" s="82">
        <f t="shared" si="14"/>
        <v>0</v>
      </c>
      <c r="N129" s="82">
        <f t="shared" si="14"/>
        <v>0</v>
      </c>
      <c r="O129" s="424">
        <f t="shared" si="13"/>
        <v>1</v>
      </c>
      <c r="P129" s="425"/>
      <c r="Q129" s="426"/>
    </row>
    <row r="130" spans="1:17" s="3" customFormat="1" ht="16" customHeight="1">
      <c r="A130" s="446"/>
      <c r="B130" s="447"/>
      <c r="C130" s="448"/>
      <c r="D130" s="76" t="s">
        <v>37</v>
      </c>
      <c r="E130" s="83">
        <f t="shared" si="14"/>
        <v>0</v>
      </c>
      <c r="F130" s="83">
        <f t="shared" si="14"/>
        <v>0</v>
      </c>
      <c r="G130" s="83">
        <f t="shared" si="14"/>
        <v>0</v>
      </c>
      <c r="H130" s="83">
        <f t="shared" si="14"/>
        <v>0</v>
      </c>
      <c r="I130" s="83">
        <f t="shared" si="14"/>
        <v>0</v>
      </c>
      <c r="J130" s="83">
        <f t="shared" si="14"/>
        <v>0</v>
      </c>
      <c r="K130" s="83">
        <f t="shared" si="14"/>
        <v>0</v>
      </c>
      <c r="L130" s="83">
        <f t="shared" si="14"/>
        <v>0</v>
      </c>
      <c r="M130" s="83">
        <f t="shared" si="14"/>
        <v>0</v>
      </c>
      <c r="N130" s="83">
        <f t="shared" si="14"/>
        <v>0</v>
      </c>
      <c r="O130" s="427">
        <f t="shared" si="13"/>
        <v>0</v>
      </c>
      <c r="P130" s="428"/>
      <c r="Q130" s="429"/>
    </row>
    <row r="131" spans="1:17" s="3" customFormat="1" ht="16" customHeight="1">
      <c r="A131" s="449" t="s">
        <v>73</v>
      </c>
      <c r="B131" s="450"/>
      <c r="C131" s="450"/>
      <c r="D131" s="451"/>
      <c r="E131" s="84">
        <f t="shared" si="14"/>
        <v>0</v>
      </c>
      <c r="F131" s="84">
        <f t="shared" si="14"/>
        <v>1</v>
      </c>
      <c r="G131" s="84">
        <f t="shared" si="14"/>
        <v>1</v>
      </c>
      <c r="H131" s="84">
        <f t="shared" si="14"/>
        <v>0</v>
      </c>
      <c r="I131" s="84">
        <f t="shared" si="14"/>
        <v>0</v>
      </c>
      <c r="J131" s="84">
        <f t="shared" si="14"/>
        <v>0</v>
      </c>
      <c r="K131" s="84">
        <f t="shared" si="14"/>
        <v>0</v>
      </c>
      <c r="L131" s="84">
        <f t="shared" si="14"/>
        <v>0</v>
      </c>
      <c r="M131" s="84">
        <f t="shared" si="14"/>
        <v>0</v>
      </c>
      <c r="N131" s="84">
        <f t="shared" si="14"/>
        <v>0</v>
      </c>
      <c r="O131" s="364">
        <f t="shared" si="13"/>
        <v>2</v>
      </c>
      <c r="P131" s="365"/>
      <c r="Q131" s="366"/>
    </row>
    <row r="132" spans="1:17" s="3" customFormat="1" ht="23.25" customHeight="1">
      <c r="B132" s="36"/>
      <c r="C132" s="37"/>
      <c r="O132" s="38"/>
    </row>
    <row r="133" spans="1:17" s="3" customFormat="1" ht="20.149999999999999" customHeight="1">
      <c r="A133" s="375" t="s">
        <v>51</v>
      </c>
      <c r="B133" s="375"/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5"/>
    </row>
    <row r="134" spans="1:17" s="3" customFormat="1" ht="16" customHeight="1">
      <c r="A134" s="39">
        <v>1</v>
      </c>
      <c r="B134" s="433" t="s">
        <v>89</v>
      </c>
      <c r="C134" s="433"/>
      <c r="D134" s="433"/>
      <c r="E134" s="452">
        <f>800+300</f>
        <v>1100</v>
      </c>
      <c r="F134" s="452"/>
      <c r="G134" s="452"/>
      <c r="H134" s="40" t="s">
        <v>4</v>
      </c>
      <c r="I134" s="22"/>
      <c r="J134" s="453">
        <f>SUM(O124:Q125)</f>
        <v>47</v>
      </c>
      <c r="K134" s="453"/>
      <c r="L134" s="268"/>
      <c r="M134" s="341">
        <f t="shared" ref="M134:M142" si="15">E134*J134</f>
        <v>51700</v>
      </c>
      <c r="N134" s="341"/>
      <c r="O134" s="342" t="s">
        <v>87</v>
      </c>
      <c r="P134" s="342"/>
      <c r="Q134" s="343"/>
    </row>
    <row r="135" spans="1:17" s="3" customFormat="1" ht="16" customHeight="1">
      <c r="A135" s="41">
        <v>2</v>
      </c>
      <c r="B135" s="392" t="s">
        <v>90</v>
      </c>
      <c r="C135" s="392"/>
      <c r="D135" s="392"/>
      <c r="E135" s="374">
        <v>150</v>
      </c>
      <c r="F135" s="374"/>
      <c r="G135" s="374"/>
      <c r="H135" s="16" t="s">
        <v>4</v>
      </c>
      <c r="I135" s="18"/>
      <c r="J135" s="393">
        <f>C55</f>
        <v>19</v>
      </c>
      <c r="K135" s="393"/>
      <c r="L135" s="269"/>
      <c r="M135" s="341">
        <f t="shared" si="15"/>
        <v>2850</v>
      </c>
      <c r="N135" s="341"/>
      <c r="O135" s="386"/>
      <c r="P135" s="387"/>
      <c r="Q135" s="388"/>
    </row>
    <row r="136" spans="1:17" s="3" customFormat="1" ht="16" customHeight="1">
      <c r="A136" s="41">
        <v>3</v>
      </c>
      <c r="B136" s="371" t="s">
        <v>66</v>
      </c>
      <c r="C136" s="372"/>
      <c r="D136" s="373"/>
      <c r="E136" s="374">
        <v>2500</v>
      </c>
      <c r="F136" s="374"/>
      <c r="G136" s="374"/>
      <c r="H136" s="16" t="s">
        <v>4</v>
      </c>
      <c r="I136" s="18"/>
      <c r="J136" s="394">
        <f>SUM(O129:Q130)</f>
        <v>1</v>
      </c>
      <c r="K136" s="394"/>
      <c r="L136" s="269"/>
      <c r="M136" s="341">
        <f t="shared" si="15"/>
        <v>2500</v>
      </c>
      <c r="N136" s="341"/>
      <c r="O136" s="389"/>
      <c r="P136" s="390"/>
      <c r="Q136" s="391"/>
    </row>
    <row r="137" spans="1:17" s="3" customFormat="1" ht="16" customHeight="1">
      <c r="A137" s="41">
        <v>4</v>
      </c>
      <c r="B137" s="371" t="s">
        <v>72</v>
      </c>
      <c r="C137" s="372"/>
      <c r="D137" s="373"/>
      <c r="E137" s="374">
        <v>500</v>
      </c>
      <c r="F137" s="374"/>
      <c r="G137" s="374"/>
      <c r="H137" s="16" t="s">
        <v>4</v>
      </c>
      <c r="I137" s="18"/>
      <c r="J137" s="394">
        <f>O131</f>
        <v>2</v>
      </c>
      <c r="K137" s="394"/>
      <c r="L137" s="269"/>
      <c r="M137" s="341">
        <f t="shared" si="15"/>
        <v>1000</v>
      </c>
      <c r="N137" s="341"/>
      <c r="O137" s="342" t="s">
        <v>88</v>
      </c>
      <c r="P137" s="342"/>
      <c r="Q137" s="343"/>
    </row>
    <row r="138" spans="1:17" s="3" customFormat="1" ht="16" customHeight="1">
      <c r="A138" s="39">
        <v>5</v>
      </c>
      <c r="B138" s="371" t="s">
        <v>71</v>
      </c>
      <c r="C138" s="372"/>
      <c r="D138" s="373"/>
      <c r="E138" s="374">
        <v>150</v>
      </c>
      <c r="F138" s="374"/>
      <c r="G138" s="374"/>
      <c r="H138" s="16" t="s">
        <v>4</v>
      </c>
      <c r="I138" s="18"/>
      <c r="J138" s="394">
        <f>O92</f>
        <v>47</v>
      </c>
      <c r="K138" s="394"/>
      <c r="L138" s="269"/>
      <c r="M138" s="341">
        <f t="shared" si="15"/>
        <v>7050</v>
      </c>
      <c r="N138" s="341"/>
      <c r="O138" s="358"/>
      <c r="P138" s="359"/>
      <c r="Q138" s="359"/>
    </row>
    <row r="139" spans="1:17" s="3" customFormat="1" ht="16" customHeight="1">
      <c r="A139" s="41">
        <v>6</v>
      </c>
      <c r="B139" s="371" t="s">
        <v>67</v>
      </c>
      <c r="C139" s="372"/>
      <c r="D139" s="373"/>
      <c r="E139" s="374">
        <v>10</v>
      </c>
      <c r="F139" s="374"/>
      <c r="G139" s="374"/>
      <c r="H139" s="16" t="s">
        <v>4</v>
      </c>
      <c r="I139" s="18"/>
      <c r="J139" s="395">
        <f>O76</f>
        <v>5</v>
      </c>
      <c r="K139" s="395"/>
      <c r="L139" s="269"/>
      <c r="M139" s="341">
        <f t="shared" si="15"/>
        <v>50</v>
      </c>
      <c r="N139" s="341"/>
      <c r="O139" s="360"/>
      <c r="P139" s="361"/>
      <c r="Q139" s="361"/>
    </row>
    <row r="140" spans="1:17" s="3" customFormat="1" ht="16" customHeight="1">
      <c r="A140" s="41">
        <v>7</v>
      </c>
      <c r="B140" s="371" t="s">
        <v>91</v>
      </c>
      <c r="C140" s="372"/>
      <c r="D140" s="373"/>
      <c r="E140" s="374">
        <v>5000</v>
      </c>
      <c r="F140" s="374"/>
      <c r="G140" s="374"/>
      <c r="H140" s="16" t="s">
        <v>4</v>
      </c>
      <c r="I140" s="18"/>
      <c r="J140" s="394">
        <f>O128</f>
        <v>0</v>
      </c>
      <c r="K140" s="394"/>
      <c r="L140" s="269"/>
      <c r="M140" s="341">
        <f t="shared" si="15"/>
        <v>0</v>
      </c>
      <c r="N140" s="341"/>
      <c r="Q140" s="28"/>
    </row>
    <row r="141" spans="1:17" s="3" customFormat="1" ht="16" customHeight="1">
      <c r="A141" s="41">
        <v>8</v>
      </c>
      <c r="B141" s="371" t="s">
        <v>75</v>
      </c>
      <c r="C141" s="372"/>
      <c r="D141" s="373"/>
      <c r="E141" s="374">
        <v>120</v>
      </c>
      <c r="F141" s="374"/>
      <c r="G141" s="374"/>
      <c r="H141" s="16" t="s">
        <v>4</v>
      </c>
      <c r="I141" s="18"/>
      <c r="J141" s="430">
        <f>O75</f>
        <v>0</v>
      </c>
      <c r="K141" s="430"/>
      <c r="L141" s="269"/>
      <c r="M141" s="341">
        <f t="shared" si="15"/>
        <v>0</v>
      </c>
      <c r="N141" s="341"/>
      <c r="O141" s="610" t="s">
        <v>162</v>
      </c>
      <c r="P141" s="611"/>
      <c r="Q141" s="611"/>
    </row>
    <row r="142" spans="1:17" s="3" customFormat="1" ht="16" customHeight="1">
      <c r="A142" s="39">
        <v>9</v>
      </c>
      <c r="B142" s="371" t="s">
        <v>68</v>
      </c>
      <c r="C142" s="372"/>
      <c r="D142" s="373"/>
      <c r="E142" s="374">
        <v>280</v>
      </c>
      <c r="F142" s="374"/>
      <c r="G142" s="374"/>
      <c r="H142" s="16" t="s">
        <v>4</v>
      </c>
      <c r="I142" s="18"/>
      <c r="J142" s="421">
        <f>O74</f>
        <v>0</v>
      </c>
      <c r="K142" s="421"/>
      <c r="L142" s="269"/>
      <c r="M142" s="341">
        <f t="shared" si="15"/>
        <v>0</v>
      </c>
      <c r="N142" s="341"/>
      <c r="O142" s="610" t="s">
        <v>162</v>
      </c>
      <c r="P142" s="611"/>
      <c r="Q142" s="611"/>
    </row>
    <row r="143" spans="1:17" s="3" customFormat="1" ht="16" customHeight="1">
      <c r="A143" s="78">
        <v>10</v>
      </c>
      <c r="B143" s="368" t="s">
        <v>163</v>
      </c>
      <c r="C143" s="369"/>
      <c r="D143" s="370"/>
      <c r="E143" s="622" t="str">
        <f>IF(E81=0,"",E81)</f>
        <v/>
      </c>
      <c r="F143" s="623"/>
      <c r="G143" s="623"/>
      <c r="H143" s="623"/>
      <c r="I143" s="623"/>
      <c r="J143" s="623"/>
      <c r="K143" s="623"/>
      <c r="L143" s="269"/>
      <c r="M143" s="341">
        <f>O81</f>
        <v>0</v>
      </c>
      <c r="N143" s="341"/>
    </row>
    <row r="144" spans="1:17" s="3" customFormat="1" ht="18" customHeight="1">
      <c r="A144" s="108"/>
      <c r="B144" s="434" t="s">
        <v>50</v>
      </c>
      <c r="C144" s="434"/>
      <c r="D144" s="434"/>
      <c r="E144" s="106"/>
      <c r="F144" s="106"/>
      <c r="G144" s="44"/>
      <c r="H144" s="45"/>
      <c r="I144" s="46"/>
      <c r="J144" s="46"/>
      <c r="K144" s="46"/>
      <c r="L144" s="46"/>
      <c r="M144" s="435">
        <f>SUM(M134:N143)</f>
        <v>65150</v>
      </c>
      <c r="N144" s="436"/>
    </row>
    <row r="145" spans="1:23" s="3" customFormat="1" ht="8.15" customHeight="1">
      <c r="A145" s="379"/>
      <c r="B145" s="379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</row>
    <row r="146" spans="1:23" s="3" customFormat="1" ht="21" customHeight="1">
      <c r="A146" s="293"/>
      <c r="B146" s="287"/>
      <c r="C146" s="286"/>
      <c r="D146" s="288"/>
      <c r="E146" s="289"/>
      <c r="F146" s="286"/>
      <c r="G146" s="290"/>
      <c r="H146" s="291"/>
      <c r="I146" s="287"/>
      <c r="J146" s="287"/>
      <c r="K146" s="287"/>
      <c r="L146" s="287"/>
      <c r="M146" s="287"/>
      <c r="N146" s="287"/>
      <c r="O146" s="292"/>
      <c r="P146" s="291"/>
      <c r="Q146" s="294"/>
    </row>
    <row r="147" spans="1:23" s="3" customFormat="1" ht="21">
      <c r="A147" s="383" t="s">
        <v>82</v>
      </c>
      <c r="B147" s="384"/>
      <c r="C147" s="384"/>
      <c r="D147" s="384"/>
      <c r="E147" s="384"/>
      <c r="F147" s="384"/>
      <c r="G147" s="384"/>
      <c r="H147" s="384"/>
      <c r="I147" s="384"/>
      <c r="J147" s="384"/>
      <c r="K147" s="384"/>
      <c r="L147" s="384"/>
      <c r="M147" s="384"/>
      <c r="N147" s="384"/>
      <c r="O147" s="384"/>
      <c r="P147" s="384"/>
      <c r="Q147" s="385"/>
    </row>
    <row r="148" spans="1:23" s="32" customFormat="1" ht="25.5" customHeight="1">
      <c r="A148" s="295"/>
      <c r="B148" s="321" t="str">
        <f>C119</f>
        <v>熊谷</v>
      </c>
      <c r="C148" s="31" t="s">
        <v>69</v>
      </c>
      <c r="D148" s="31"/>
      <c r="E148" s="31"/>
      <c r="H148" s="186"/>
      <c r="I148" s="186"/>
      <c r="Q148" s="296"/>
      <c r="S148" s="3"/>
      <c r="T148" s="3"/>
      <c r="U148" s="3"/>
      <c r="V148" s="3"/>
      <c r="W148" s="3"/>
    </row>
    <row r="149" spans="1:23" s="32" customFormat="1" ht="32.15" customHeight="1">
      <c r="A149" s="295"/>
      <c r="E149" s="340">
        <f>M144</f>
        <v>65150</v>
      </c>
      <c r="F149" s="340"/>
      <c r="G149" s="340"/>
      <c r="H149" s="340"/>
      <c r="I149" s="340"/>
      <c r="J149" s="340"/>
      <c r="K149" s="340"/>
      <c r="L149" s="419" t="s">
        <v>128</v>
      </c>
      <c r="M149" s="419"/>
      <c r="N149" s="419"/>
      <c r="O149" s="357">
        <f>INT(E149/1.1*0.1)</f>
        <v>5922</v>
      </c>
      <c r="P149" s="357"/>
      <c r="Q149" s="297" t="s">
        <v>125</v>
      </c>
      <c r="S149" s="3"/>
      <c r="T149" s="3"/>
      <c r="U149" s="3"/>
      <c r="V149" s="3"/>
      <c r="W149" s="3"/>
    </row>
    <row r="150" spans="1:23" s="32" customFormat="1" ht="32.15" customHeight="1">
      <c r="A150" s="295"/>
      <c r="B150" s="98"/>
      <c r="C150" s="272" t="s">
        <v>57</v>
      </c>
      <c r="D150" s="356" t="str">
        <f>L3</f>
        <v>四月前半</v>
      </c>
      <c r="E150" s="356"/>
      <c r="F150" s="356"/>
      <c r="G150" s="270" t="s">
        <v>137</v>
      </c>
      <c r="H150" s="271"/>
      <c r="I150" s="271"/>
      <c r="J150" s="271"/>
      <c r="Q150" s="296"/>
      <c r="S150" s="3"/>
      <c r="T150" s="3"/>
      <c r="U150" s="3"/>
      <c r="V150" s="3"/>
      <c r="W150" s="3"/>
    </row>
    <row r="151" spans="1:23" s="32" customFormat="1" ht="13.5" customHeight="1">
      <c r="A151" s="295"/>
      <c r="B151" s="98"/>
      <c r="C151" s="98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298"/>
      <c r="S151" s="3"/>
      <c r="T151" s="3"/>
      <c r="U151" s="3"/>
      <c r="V151" s="3"/>
      <c r="W151" s="3"/>
    </row>
    <row r="152" spans="1:23" s="32" customFormat="1" ht="18" customHeight="1">
      <c r="A152" s="295"/>
      <c r="B152" s="98"/>
      <c r="C152" s="422">
        <f>B113</f>
        <v>0</v>
      </c>
      <c r="D152" s="423"/>
      <c r="E152" s="423"/>
      <c r="F152" s="103"/>
      <c r="G152" s="103"/>
      <c r="H152" s="103"/>
      <c r="I152" s="420" t="s">
        <v>139</v>
      </c>
      <c r="J152" s="420"/>
      <c r="K152" s="420"/>
      <c r="L152" s="420"/>
      <c r="M152" s="420"/>
      <c r="N152" s="418" t="s">
        <v>126</v>
      </c>
      <c r="O152" s="418"/>
      <c r="P152" s="418"/>
      <c r="Q152" s="296"/>
      <c r="S152" s="3"/>
      <c r="T152" s="3"/>
      <c r="U152" s="3"/>
      <c r="V152" s="3"/>
      <c r="W152" s="3"/>
    </row>
    <row r="153" spans="1:23" s="32" customFormat="1" ht="18" customHeight="1">
      <c r="A153" s="295"/>
      <c r="B153" s="98"/>
      <c r="C153" s="98"/>
      <c r="D153" s="98"/>
      <c r="E153" s="98"/>
      <c r="F153" s="98"/>
      <c r="I153" s="104"/>
      <c r="J153" s="417" t="s">
        <v>58</v>
      </c>
      <c r="K153" s="417"/>
      <c r="L153" s="417" t="s">
        <v>76</v>
      </c>
      <c r="M153" s="417"/>
      <c r="N153" s="77"/>
      <c r="Q153" s="296"/>
      <c r="S153" s="3"/>
      <c r="T153" s="3"/>
      <c r="U153" s="3"/>
      <c r="V153" s="3"/>
      <c r="W153" s="3"/>
    </row>
    <row r="154" spans="1:23" s="32" customFormat="1" ht="16" customHeight="1">
      <c r="A154" s="295"/>
      <c r="B154" s="188" t="s">
        <v>70</v>
      </c>
      <c r="C154" s="105" t="s">
        <v>155</v>
      </c>
      <c r="D154" s="105"/>
      <c r="E154" s="105"/>
      <c r="F154" s="105"/>
      <c r="G154" s="105"/>
      <c r="H154" s="3"/>
      <c r="Q154" s="296"/>
    </row>
    <row r="155" spans="1:23" s="3" customFormat="1" ht="16" customHeight="1">
      <c r="A155" s="299"/>
      <c r="B155" s="105"/>
      <c r="C155" s="105" t="s">
        <v>152</v>
      </c>
      <c r="D155" s="105"/>
      <c r="E155" s="105"/>
      <c r="F155" s="105"/>
      <c r="G155" s="105"/>
      <c r="Q155" s="300"/>
    </row>
    <row r="156" spans="1:23" s="3" customFormat="1" ht="16" customHeight="1">
      <c r="A156" s="299"/>
      <c r="B156" s="105"/>
      <c r="C156" s="105" t="s">
        <v>151</v>
      </c>
      <c r="D156" s="105"/>
      <c r="E156" s="105"/>
      <c r="F156" s="105"/>
      <c r="G156" s="105"/>
      <c r="Q156" s="300"/>
    </row>
    <row r="157" spans="1:23" s="3" customFormat="1" ht="16" customHeight="1">
      <c r="A157" s="299"/>
      <c r="B157" s="105"/>
      <c r="C157" s="319" t="s">
        <v>153</v>
      </c>
      <c r="D157" s="105"/>
      <c r="E157" s="105"/>
      <c r="F157" s="105"/>
      <c r="G157" s="105"/>
      <c r="Q157" s="300"/>
    </row>
    <row r="158" spans="1:23" s="3" customFormat="1" ht="16" customHeight="1">
      <c r="A158" s="299"/>
      <c r="B158" s="105"/>
      <c r="C158" s="105" t="s">
        <v>154</v>
      </c>
      <c r="D158" s="42"/>
      <c r="E158" s="105"/>
      <c r="F158" s="105"/>
      <c r="G158" s="105"/>
      <c r="Q158" s="300"/>
    </row>
    <row r="159" spans="1:23" s="3" customFormat="1" ht="8.15" customHeight="1">
      <c r="A159" s="299"/>
      <c r="B159" s="105"/>
      <c r="C159" s="105"/>
      <c r="D159" s="42"/>
      <c r="E159" s="105"/>
      <c r="F159" s="105"/>
      <c r="G159" s="105"/>
      <c r="Q159" s="300"/>
    </row>
    <row r="160" spans="1:23" s="3" customFormat="1" ht="16" customHeight="1">
      <c r="A160" s="299"/>
      <c r="B160" s="105"/>
      <c r="C160" s="320" t="s">
        <v>150</v>
      </c>
      <c r="D160" s="42"/>
      <c r="E160" s="105"/>
      <c r="F160" s="105"/>
      <c r="G160" s="105"/>
      <c r="L160" s="187"/>
      <c r="Q160" s="300"/>
    </row>
    <row r="161" spans="1:17" s="3" customFormat="1" ht="24" customHeight="1">
      <c r="A161" s="316"/>
      <c r="B161" s="317"/>
      <c r="C161" s="313" t="s">
        <v>147</v>
      </c>
      <c r="D161" s="317"/>
      <c r="E161" s="317"/>
      <c r="F161" s="317"/>
      <c r="G161" s="317"/>
      <c r="H161" s="276"/>
      <c r="I161" s="276"/>
      <c r="J161" s="276"/>
      <c r="K161" s="276"/>
      <c r="L161" s="276"/>
      <c r="M161" s="276"/>
      <c r="N161" s="276"/>
      <c r="O161" s="276"/>
      <c r="P161" s="276"/>
      <c r="Q161" s="318"/>
    </row>
    <row r="162" spans="1:17" s="3" customFormat="1" ht="13.5" customHeight="1">
      <c r="B162" s="36"/>
    </row>
    <row r="163" spans="1:17">
      <c r="C163" s="3"/>
    </row>
  </sheetData>
  <mergeCells count="268">
    <mergeCell ref="A1:N1"/>
    <mergeCell ref="O1:Q1"/>
    <mergeCell ref="A2:C2"/>
    <mergeCell ref="D2:K2"/>
    <mergeCell ref="L2:N2"/>
    <mergeCell ref="P2:Q2"/>
    <mergeCell ref="O4:Q4"/>
    <mergeCell ref="A5:C5"/>
    <mergeCell ref="D5:D6"/>
    <mergeCell ref="E5:Q5"/>
    <mergeCell ref="A6:C6"/>
    <mergeCell ref="E6:N6"/>
    <mergeCell ref="O6:Q6"/>
    <mergeCell ref="A3:B4"/>
    <mergeCell ref="C3:C4"/>
    <mergeCell ref="D3:F3"/>
    <mergeCell ref="H3:K3"/>
    <mergeCell ref="L3:N3"/>
    <mergeCell ref="P3:Q3"/>
    <mergeCell ref="D4:E4"/>
    <mergeCell ref="F4:G4"/>
    <mergeCell ref="H4:I4"/>
    <mergeCell ref="K4:L4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O59:P59"/>
    <mergeCell ref="B63:C63"/>
    <mergeCell ref="O63:P63"/>
    <mergeCell ref="B64:C64"/>
    <mergeCell ref="O64:P64"/>
    <mergeCell ref="B65:C65"/>
    <mergeCell ref="O65:P65"/>
    <mergeCell ref="B60:C60"/>
    <mergeCell ref="O60:P60"/>
    <mergeCell ref="B61:C61"/>
    <mergeCell ref="O61:P61"/>
    <mergeCell ref="B62:C62"/>
    <mergeCell ref="O62:P62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B70:D70"/>
    <mergeCell ref="O78:Q78"/>
    <mergeCell ref="B79:D79"/>
    <mergeCell ref="O79:Q79"/>
    <mergeCell ref="B80:D80"/>
    <mergeCell ref="E80:N80"/>
    <mergeCell ref="O80:Q80"/>
    <mergeCell ref="A74:A81"/>
    <mergeCell ref="B74:D74"/>
    <mergeCell ref="O74:Q74"/>
    <mergeCell ref="B75:D75"/>
    <mergeCell ref="O75:Q75"/>
    <mergeCell ref="B76:D76"/>
    <mergeCell ref="O76:Q76"/>
    <mergeCell ref="B77:D77"/>
    <mergeCell ref="O77:Q77"/>
    <mergeCell ref="B78:D78"/>
    <mergeCell ref="B81:D81"/>
    <mergeCell ref="E81:N81"/>
    <mergeCell ref="O81:Q81"/>
    <mergeCell ref="A82:Q82"/>
    <mergeCell ref="A83:B83"/>
    <mergeCell ref="G83:H83"/>
    <mergeCell ref="I83:J83"/>
    <mergeCell ref="K83:L83"/>
    <mergeCell ref="M83:N83"/>
    <mergeCell ref="P83:Q83"/>
    <mergeCell ref="A86:B86"/>
    <mergeCell ref="I86:J86"/>
    <mergeCell ref="K86:L86"/>
    <mergeCell ref="M86:N86"/>
    <mergeCell ref="A87:B87"/>
    <mergeCell ref="I87:J87"/>
    <mergeCell ref="K87:L87"/>
    <mergeCell ref="M87:N87"/>
    <mergeCell ref="A84:B84"/>
    <mergeCell ref="I84:J84"/>
    <mergeCell ref="K84:L84"/>
    <mergeCell ref="M84:N84"/>
    <mergeCell ref="A85:B85"/>
    <mergeCell ref="I85:J85"/>
    <mergeCell ref="K85:L85"/>
    <mergeCell ref="M85:N85"/>
    <mergeCell ref="A90:B90"/>
    <mergeCell ref="I90:J90"/>
    <mergeCell ref="K90:L90"/>
    <mergeCell ref="M90:N90"/>
    <mergeCell ref="A91:B91"/>
    <mergeCell ref="I91:J91"/>
    <mergeCell ref="K91:L91"/>
    <mergeCell ref="M91:N91"/>
    <mergeCell ref="A88:B88"/>
    <mergeCell ref="I88:J88"/>
    <mergeCell ref="K88:L88"/>
    <mergeCell ref="M88:N88"/>
    <mergeCell ref="A89:B89"/>
    <mergeCell ref="I89:J89"/>
    <mergeCell ref="K89:L89"/>
    <mergeCell ref="M89:N89"/>
    <mergeCell ref="B95:D95"/>
    <mergeCell ref="E95:G95"/>
    <mergeCell ref="J95:K95"/>
    <mergeCell ref="O95:P95"/>
    <mergeCell ref="B96:D96"/>
    <mergeCell ref="E96:G96"/>
    <mergeCell ref="J96:K96"/>
    <mergeCell ref="O96:P96"/>
    <mergeCell ref="A92:B92"/>
    <mergeCell ref="I92:N92"/>
    <mergeCell ref="A93:Q93"/>
    <mergeCell ref="B94:D94"/>
    <mergeCell ref="E94:G94"/>
    <mergeCell ref="J94:K94"/>
    <mergeCell ref="O94:P94"/>
    <mergeCell ref="B97:D97"/>
    <mergeCell ref="E97:G97"/>
    <mergeCell ref="J97:K97"/>
    <mergeCell ref="O97:P97"/>
    <mergeCell ref="A98:A101"/>
    <mergeCell ref="B98:B101"/>
    <mergeCell ref="E98:G98"/>
    <mergeCell ref="J98:K98"/>
    <mergeCell ref="O98:P98"/>
    <mergeCell ref="E99:G99"/>
    <mergeCell ref="B102:D102"/>
    <mergeCell ref="E102:G102"/>
    <mergeCell ref="J102:K102"/>
    <mergeCell ref="O102:P102"/>
    <mergeCell ref="B103:D103"/>
    <mergeCell ref="E103:G103"/>
    <mergeCell ref="J103:K103"/>
    <mergeCell ref="O103:P103"/>
    <mergeCell ref="J99:K99"/>
    <mergeCell ref="O99:P99"/>
    <mergeCell ref="E100:G100"/>
    <mergeCell ref="J100:K100"/>
    <mergeCell ref="O100:P100"/>
    <mergeCell ref="E101:G101"/>
    <mergeCell ref="J101:K101"/>
    <mergeCell ref="O101:P101"/>
    <mergeCell ref="E110:H111"/>
    <mergeCell ref="J110:J111"/>
    <mergeCell ref="K110:L110"/>
    <mergeCell ref="M110:O110"/>
    <mergeCell ref="B111:D111"/>
    <mergeCell ref="K111:L111"/>
    <mergeCell ref="M111:O111"/>
    <mergeCell ref="B104:D104"/>
    <mergeCell ref="E104:N104"/>
    <mergeCell ref="O104:P104"/>
    <mergeCell ref="A105:D105"/>
    <mergeCell ref="O105:P105"/>
    <mergeCell ref="A108:Q108"/>
    <mergeCell ref="A117:Q117"/>
    <mergeCell ref="A119:B119"/>
    <mergeCell ref="F119:H119"/>
    <mergeCell ref="J119:L119"/>
    <mergeCell ref="M119:N119"/>
    <mergeCell ref="O119:Q119"/>
    <mergeCell ref="G112:H112"/>
    <mergeCell ref="I112:O112"/>
    <mergeCell ref="B113:D113"/>
    <mergeCell ref="J113:N113"/>
    <mergeCell ref="O113:Q113"/>
    <mergeCell ref="L114:M114"/>
    <mergeCell ref="N114:P114"/>
    <mergeCell ref="A124:C125"/>
    <mergeCell ref="O124:Q124"/>
    <mergeCell ref="O125:Q125"/>
    <mergeCell ref="A126:D126"/>
    <mergeCell ref="O126:Q126"/>
    <mergeCell ref="A127:C127"/>
    <mergeCell ref="O127:Q127"/>
    <mergeCell ref="A120:B120"/>
    <mergeCell ref="C120:D120"/>
    <mergeCell ref="F120:L120"/>
    <mergeCell ref="M120:N120"/>
    <mergeCell ref="O120:Q120"/>
    <mergeCell ref="A122:D123"/>
    <mergeCell ref="A133:N133"/>
    <mergeCell ref="B134:D134"/>
    <mergeCell ref="E134:G134"/>
    <mergeCell ref="J134:K134"/>
    <mergeCell ref="M134:N134"/>
    <mergeCell ref="O134:Q134"/>
    <mergeCell ref="A128:D128"/>
    <mergeCell ref="O128:Q128"/>
    <mergeCell ref="A129:C130"/>
    <mergeCell ref="O129:Q129"/>
    <mergeCell ref="O130:Q130"/>
    <mergeCell ref="A131:D131"/>
    <mergeCell ref="O131:Q131"/>
    <mergeCell ref="O137:Q137"/>
    <mergeCell ref="B138:D138"/>
    <mergeCell ref="E138:G138"/>
    <mergeCell ref="J138:K138"/>
    <mergeCell ref="M138:N138"/>
    <mergeCell ref="O138:Q139"/>
    <mergeCell ref="B135:D135"/>
    <mergeCell ref="E135:G135"/>
    <mergeCell ref="J135:K135"/>
    <mergeCell ref="M135:N135"/>
    <mergeCell ref="O135:Q136"/>
    <mergeCell ref="B136:D136"/>
    <mergeCell ref="E136:G136"/>
    <mergeCell ref="J136:K136"/>
    <mergeCell ref="M136:N136"/>
    <mergeCell ref="B139:D139"/>
    <mergeCell ref="E139:G139"/>
    <mergeCell ref="J139:K139"/>
    <mergeCell ref="M139:N139"/>
    <mergeCell ref="B140:D140"/>
    <mergeCell ref="E140:G140"/>
    <mergeCell ref="J140:K140"/>
    <mergeCell ref="M140:N140"/>
    <mergeCell ref="B137:D137"/>
    <mergeCell ref="E137:G137"/>
    <mergeCell ref="J137:K137"/>
    <mergeCell ref="M137:N137"/>
    <mergeCell ref="B143:D143"/>
    <mergeCell ref="E143:K143"/>
    <mergeCell ref="M143:N143"/>
    <mergeCell ref="B144:D144"/>
    <mergeCell ref="M144:N144"/>
    <mergeCell ref="A145:Q145"/>
    <mergeCell ref="B141:D141"/>
    <mergeCell ref="E141:G141"/>
    <mergeCell ref="J141:K141"/>
    <mergeCell ref="M141:N141"/>
    <mergeCell ref="O141:Q141"/>
    <mergeCell ref="B142:D142"/>
    <mergeCell ref="E142:G142"/>
    <mergeCell ref="J142:K142"/>
    <mergeCell ref="M142:N142"/>
    <mergeCell ref="O142:Q142"/>
    <mergeCell ref="J153:K153"/>
    <mergeCell ref="L153:M153"/>
    <mergeCell ref="A147:Q147"/>
    <mergeCell ref="E149:K149"/>
    <mergeCell ref="L149:N149"/>
    <mergeCell ref="O149:P149"/>
    <mergeCell ref="D150:F150"/>
    <mergeCell ref="C152:E152"/>
    <mergeCell ref="I152:M152"/>
    <mergeCell ref="N152:P152"/>
  </mergeCells>
  <phoneticPr fontId="29"/>
  <printOptions horizontalCentered="1"/>
  <pageMargins left="0.15" right="0.12" top="0.35" bottom="0.12" header="0.13" footer="0.12"/>
  <pageSetup paperSize="9" scale="80" firstPageNumber="0" orientation="portrait" horizontalDpi="4294967293" verticalDpi="300" r:id="rId1"/>
  <rowBreaks count="2" manualBreakCount="2">
    <brk id="56" max="16" man="1"/>
    <brk id="11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DA07584656DE49BFF7CA50F1AFF293" ma:contentTypeVersion="15" ma:contentTypeDescription="新しいドキュメントを作成します。" ma:contentTypeScope="" ma:versionID="120c8c6cb75d2dbf6da96fffb8bd71b1">
  <xsd:schema xmlns:xsd="http://www.w3.org/2001/XMLSchema" xmlns:xs="http://www.w3.org/2001/XMLSchema" xmlns:p="http://schemas.microsoft.com/office/2006/metadata/properties" xmlns:ns2="214ebe6f-f16f-49d8-a577-7f7ac12a38b7" xmlns:ns3="24d47ca0-b0d0-4050-816c-aa37d5e823a7" targetNamespace="http://schemas.microsoft.com/office/2006/metadata/properties" ma:root="true" ma:fieldsID="1a2131b56e8db535dbc20e974daa5145" ns2:_="" ns3:_="">
    <xsd:import namespace="214ebe6f-f16f-49d8-a577-7f7ac12a38b7"/>
    <xsd:import namespace="24d47ca0-b0d0-4050-816c-aa37d5e82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be6f-f16f-49d8-a577-7f7ac12a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9c95252-ab0f-43ef-a3e4-8a5332490a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47ca0-b0d0-4050-816c-aa37d5e823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23060a8-b0e7-46b1-bdcf-2114f9168110}" ma:internalName="TaxCatchAll" ma:showField="CatchAllData" ma:web="24d47ca0-b0d0-4050-816c-aa37d5e82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ebe6f-f16f-49d8-a577-7f7ac12a38b7">
      <Terms xmlns="http://schemas.microsoft.com/office/infopath/2007/PartnerControls"/>
    </lcf76f155ced4ddcb4097134ff3c332f>
    <TaxCatchAll xmlns="24d47ca0-b0d0-4050-816c-aa37d5e823a7" xsi:nil="true"/>
  </documentManagement>
</p:properties>
</file>

<file path=customXml/itemProps1.xml><?xml version="1.0" encoding="utf-8"?>
<ds:datastoreItem xmlns:ds="http://schemas.openxmlformats.org/officeDocument/2006/customXml" ds:itemID="{5214126D-C5F9-480E-A4CF-4DAA68683D04}"/>
</file>

<file path=customXml/itemProps2.xml><?xml version="1.0" encoding="utf-8"?>
<ds:datastoreItem xmlns:ds="http://schemas.openxmlformats.org/officeDocument/2006/customXml" ds:itemID="{DCAC47B5-CFD6-4E0B-BBBE-5E0391713649}"/>
</file>

<file path=customXml/itemProps3.xml><?xml version="1.0" encoding="utf-8"?>
<ds:datastoreItem xmlns:ds="http://schemas.openxmlformats.org/officeDocument/2006/customXml" ds:itemID="{E4BED943-0FE4-45FF-8B5D-CC47FF2108F6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60</vt:i4>
      </vt:variant>
    </vt:vector>
  </HeadingPairs>
  <TitlesOfParts>
    <vt:vector size="62" baseType="lpstr">
      <vt:lpstr>訓練報告書式</vt:lpstr>
      <vt:lpstr>訓練報告書式 (記入例)</vt:lpstr>
      <vt:lpstr>訓練報告書式!Print_Area</vt:lpstr>
      <vt:lpstr>'訓練報告書式 (記入例)'!Print_Area</vt:lpstr>
      <vt:lpstr>'訓練報告書式 (記入例)'!ウ１</vt:lpstr>
      <vt:lpstr>ウ１</vt:lpstr>
      <vt:lpstr>'訓練報告書式 (記入例)'!ウ２</vt:lpstr>
      <vt:lpstr>ウ２</vt:lpstr>
      <vt:lpstr>'訓練報告書式 (記入例)'!えんむ</vt:lpstr>
      <vt:lpstr>えんむ</vt:lpstr>
      <vt:lpstr>'訓練報告書式 (記入例)'!カート</vt:lpstr>
      <vt:lpstr>カート</vt:lpstr>
      <vt:lpstr>'訓練報告書式 (記入例)'!ダイニーマ</vt:lpstr>
      <vt:lpstr>ダイニーマ</vt:lpstr>
      <vt:lpstr>'訓練報告書式 (記入例)'!はらだ</vt:lpstr>
      <vt:lpstr>はらだ</vt:lpstr>
      <vt:lpstr>'訓練報告書式 (記入例)'!パロマ</vt:lpstr>
      <vt:lpstr>パロマ</vt:lpstr>
      <vt:lpstr>'訓練報告書式 (記入例)'!格納庫</vt:lpstr>
      <vt:lpstr>格納庫</vt:lpstr>
      <vt:lpstr>'訓練報告書式 (記入例)'!確認日</vt:lpstr>
      <vt:lpstr>確認日</vt:lpstr>
      <vt:lpstr>'訓練報告書式 (記入例)'!学連消費税</vt:lpstr>
      <vt:lpstr>学連消費税</vt:lpstr>
      <vt:lpstr>'訓練報告書式 (記入例)'!学連請求額</vt:lpstr>
      <vt:lpstr>学連請求額</vt:lpstr>
      <vt:lpstr>'訓練報告書式 (記入例)'!記入者</vt:lpstr>
      <vt:lpstr>記入者</vt:lpstr>
      <vt:lpstr>'訓練報告書式 (記入例)'!記入日</vt:lpstr>
      <vt:lpstr>記入日</vt:lpstr>
      <vt:lpstr>'訓練報告書式 (記入例)'!共用車</vt:lpstr>
      <vt:lpstr>共用車</vt:lpstr>
      <vt:lpstr>'訓練報告書式 (記入例)'!鋼索</vt:lpstr>
      <vt:lpstr>鋼索</vt:lpstr>
      <vt:lpstr>'訓練報告書式 (記入例)'!合宿名</vt:lpstr>
      <vt:lpstr>合宿名</vt:lpstr>
      <vt:lpstr>'訓練報告書式 (記入例)'!宿泊数</vt:lpstr>
      <vt:lpstr>宿泊数</vt:lpstr>
      <vt:lpstr>'訓練報告書式 (記入例)'!他回数</vt:lpstr>
      <vt:lpstr>他回数</vt:lpstr>
      <vt:lpstr>'訓練報告書式 (記入例)'!大学名</vt:lpstr>
      <vt:lpstr>大学名</vt:lpstr>
      <vt:lpstr>'訓練報告書式 (記入例)'!着陸数</vt:lpstr>
      <vt:lpstr>着陸数</vt:lpstr>
      <vt:lpstr>'訓練報告書式 (記入例)'!東日本消費税</vt:lpstr>
      <vt:lpstr>東日本消費税</vt:lpstr>
      <vt:lpstr>'訓練報告書式 (記入例)'!東日本請求額</vt:lpstr>
      <vt:lpstr>東日本請求額</vt:lpstr>
      <vt:lpstr>'訓練報告書式 (記入例)'!日帰数</vt:lpstr>
      <vt:lpstr>日帰数</vt:lpstr>
      <vt:lpstr>'訓練報告書式 (記入例)'!枚数</vt:lpstr>
      <vt:lpstr>枚数</vt:lpstr>
      <vt:lpstr>'訓練報告書式 (記入例)'!無線機</vt:lpstr>
      <vt:lpstr>無線機</vt:lpstr>
      <vt:lpstr>'訓練報告書式 (記入例)'!無線機回数</vt:lpstr>
      <vt:lpstr>無線機回数</vt:lpstr>
      <vt:lpstr>'訓練報告書式 (記入例)'!利用開始日</vt:lpstr>
      <vt:lpstr>利用開始日</vt:lpstr>
      <vt:lpstr>'訓練報告書式 (記入例)'!利用終了日</vt:lpstr>
      <vt:lpstr>利用終了日</vt:lpstr>
      <vt:lpstr>'訓練報告書式 (記入例)'!立教</vt:lpstr>
      <vt:lpstr>立教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a6411070MatsuyamaAyaka</dc:creator>
  <dc:description/>
  <cp:lastModifiedBy>修 栗山</cp:lastModifiedBy>
  <cp:revision>0</cp:revision>
  <cp:lastPrinted>2024-04-15T09:02:26Z</cp:lastPrinted>
  <dcterms:created xsi:type="dcterms:W3CDTF">2012-04-20T09:17:25Z</dcterms:created>
  <dcterms:modified xsi:type="dcterms:W3CDTF">2025-03-17T00:50:29Z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0x01010020DA07584656DE49BFF7CA50F1AFF293</vt:lpwstr>
  </property>
</Properties>
</file>